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60" windowHeight="11865" tabRatio="946" activeTab="0"/>
  </bookViews>
  <sheets>
    <sheet name="مرحلة أولى جنسية" sheetId="1" r:id="rId1"/>
    <sheet name="مرحلة أولى محافظات" sheetId="2" r:id="rId2"/>
    <sheet name="مرحلة أولى سنوات" sheetId="3" r:id="rId3"/>
    <sheet name="دراسات-جنسياتok" sheetId="4" r:id="rId4"/>
    <sheet name="دراسات-محافظاتok" sheetId="5" r:id="rId5"/>
    <sheet name="معاهد-جنسياتok" sheetId="6" r:id="rId6"/>
    <sheet name="معاهد-محافظاتok" sheetId="7" r:id="rId7"/>
    <sheet name="معاهد-سنواتok" sheetId="8" r:id="rId8"/>
    <sheet name="تمريضok" sheetId="9" r:id="rId9"/>
    <sheet name="مدينة جامعيةok" sheetId="10" r:id="rId10"/>
    <sheet name="تعليم مفتوح محافظاتok" sheetId="11" r:id="rId11"/>
    <sheet name="جنسيات تعليم مفتوحok" sheetId="12" r:id="rId12"/>
    <sheet name="تعليم مفتوح سنواتok" sheetId="13" r:id="rId13"/>
  </sheets>
  <externalReferences>
    <externalReference r:id="rId16"/>
  </externalReferences>
  <definedNames>
    <definedName name="_xlnm.Print_Area" localSheetId="8">'تمريضok'!$A$1:$AG$17</definedName>
    <definedName name="_xlnm.Print_Area" localSheetId="4">'دراسات-محافظاتok'!$A$1:$AH$199</definedName>
    <definedName name="_xlnm.Print_Area" localSheetId="1">'مرحلة أولى محافظات'!$A$1:$AH$141</definedName>
    <definedName name="_xlnm.Print_Area" localSheetId="5">'معاهد-جنسياتok'!$A$1:$S$171</definedName>
  </definedNames>
  <calcPr fullCalcOnLoad="1"/>
</workbook>
</file>

<file path=xl/sharedStrings.xml><?xml version="1.0" encoding="utf-8"?>
<sst xmlns="http://schemas.openxmlformats.org/spreadsheetml/2006/main" count="4046" uniqueCount="385">
  <si>
    <t>المجموع</t>
  </si>
  <si>
    <t>مستجد</t>
  </si>
  <si>
    <t xml:space="preserve">قديم </t>
  </si>
  <si>
    <t xml:space="preserve">الكلية </t>
  </si>
  <si>
    <t xml:space="preserve">سوري </t>
  </si>
  <si>
    <t xml:space="preserve">عربي </t>
  </si>
  <si>
    <t>أجنبي</t>
  </si>
  <si>
    <t>دمشق</t>
  </si>
  <si>
    <t>حمص</t>
  </si>
  <si>
    <t>حماة</t>
  </si>
  <si>
    <t>طرطوس</t>
  </si>
  <si>
    <t>دير الزور</t>
  </si>
  <si>
    <t>ادلب</t>
  </si>
  <si>
    <t>السويداء</t>
  </si>
  <si>
    <t>درعا</t>
  </si>
  <si>
    <t>القنيطرة</t>
  </si>
  <si>
    <t>مج</t>
  </si>
  <si>
    <t>الطب البشري</t>
  </si>
  <si>
    <t xml:space="preserve">طب الاسنان </t>
  </si>
  <si>
    <t>الصيدلة</t>
  </si>
  <si>
    <t>الاقتصاد</t>
  </si>
  <si>
    <t>اللغة العربية</t>
  </si>
  <si>
    <t xml:space="preserve">اللغة الفرنسية </t>
  </si>
  <si>
    <t xml:space="preserve">الاداب الثانية </t>
  </si>
  <si>
    <t>الحقوق</t>
  </si>
  <si>
    <t xml:space="preserve">حلب </t>
  </si>
  <si>
    <t xml:space="preserve">الحسكة </t>
  </si>
  <si>
    <t xml:space="preserve">الرقة </t>
  </si>
  <si>
    <t>طالب</t>
  </si>
  <si>
    <t xml:space="preserve">الشريعة </t>
  </si>
  <si>
    <t xml:space="preserve">اللاذقية </t>
  </si>
  <si>
    <t>التمريض</t>
  </si>
  <si>
    <t>لبناني</t>
  </si>
  <si>
    <t xml:space="preserve">عراقي </t>
  </si>
  <si>
    <t>ريف دمشق</t>
  </si>
  <si>
    <t>ناجح أو منقول</t>
  </si>
  <si>
    <t xml:space="preserve">اجمالي </t>
  </si>
  <si>
    <t>ذ</t>
  </si>
  <si>
    <t>ا</t>
  </si>
  <si>
    <t>اللاذقية</t>
  </si>
  <si>
    <t>الحسكة</t>
  </si>
  <si>
    <t>الرقة</t>
  </si>
  <si>
    <t xml:space="preserve">طلاب </t>
  </si>
  <si>
    <t>عربي</t>
  </si>
  <si>
    <t>اجنبي</t>
  </si>
  <si>
    <t>اجمالي مستجد</t>
  </si>
  <si>
    <t xml:space="preserve">اجمالي طلاب </t>
  </si>
  <si>
    <t xml:space="preserve">سنة اولى </t>
  </si>
  <si>
    <t xml:space="preserve">سنة ثانية </t>
  </si>
  <si>
    <t xml:space="preserve">دمشق </t>
  </si>
  <si>
    <t>سوري</t>
  </si>
  <si>
    <t>غزل ونسيج</t>
  </si>
  <si>
    <t>اتصالات</t>
  </si>
  <si>
    <t>اجمالي</t>
  </si>
  <si>
    <t xml:space="preserve">تربية حلب </t>
  </si>
  <si>
    <t xml:space="preserve">دير الزور </t>
  </si>
  <si>
    <t xml:space="preserve">المجموع </t>
  </si>
  <si>
    <t xml:space="preserve">المعهد </t>
  </si>
  <si>
    <t xml:space="preserve">ريف دمشق </t>
  </si>
  <si>
    <t>حماه</t>
  </si>
  <si>
    <t xml:space="preserve">المعهد التقني الطبي قسم المخابر </t>
  </si>
  <si>
    <t>سمع ونطق</t>
  </si>
  <si>
    <t>طب طوارئ</t>
  </si>
  <si>
    <t xml:space="preserve">صيدلة </t>
  </si>
  <si>
    <t xml:space="preserve">اجمالي معهد الطبي </t>
  </si>
  <si>
    <t xml:space="preserve">قسم المساعدات </t>
  </si>
  <si>
    <t xml:space="preserve">المعهد التقاني للهندسة الميكانيكية والكهربائية قسم التجهبيزات الطبية </t>
  </si>
  <si>
    <t>المعهد التقاني الهندسي قسم رسم هندسي</t>
  </si>
  <si>
    <t>انشاءات عامة</t>
  </si>
  <si>
    <t>مساحة</t>
  </si>
  <si>
    <t xml:space="preserve">هندسة صحية </t>
  </si>
  <si>
    <t xml:space="preserve">التصميم الداخلي </t>
  </si>
  <si>
    <t xml:space="preserve">اجمالي معهد الهندسي </t>
  </si>
  <si>
    <t xml:space="preserve">انتاج حيواني </t>
  </si>
  <si>
    <t xml:space="preserve">المعهد التقاني للعلوم المالية والمصرفية بحلب </t>
  </si>
  <si>
    <t xml:space="preserve">المعهد التقاني للعلوم المالية والمصرفية ادلب </t>
  </si>
  <si>
    <t xml:space="preserve">شبكات </t>
  </si>
  <si>
    <t xml:space="preserve"> المعهد التقاني للحاسب بحلب </t>
  </si>
  <si>
    <t>المعهد الزراعي ادلب</t>
  </si>
  <si>
    <t xml:space="preserve"> المعهد البيطري ادلب </t>
  </si>
  <si>
    <t xml:space="preserve">اجمالي المعاهد </t>
  </si>
  <si>
    <t>معهد التقاني للحاسب  ادلب</t>
  </si>
  <si>
    <t>اجمالي  لادارة الاعمال والتسويق</t>
  </si>
  <si>
    <t xml:space="preserve">ف مقيم </t>
  </si>
  <si>
    <t>ف غ مقيم</t>
  </si>
  <si>
    <t xml:space="preserve">لبناني  </t>
  </si>
  <si>
    <t>عراقي</t>
  </si>
  <si>
    <t xml:space="preserve">اجنبي </t>
  </si>
  <si>
    <t>طلاب</t>
  </si>
  <si>
    <t xml:space="preserve">اجمالي المعهد الطبي </t>
  </si>
  <si>
    <t>المعهد التقاني لطب الاسنان قسم التعويضات</t>
  </si>
  <si>
    <t xml:space="preserve">اجمالي معهد التقاني للهندسة الميكانيكية </t>
  </si>
  <si>
    <t xml:space="preserve">المعهد التقاني للعلوم المالية والمصرفية  بحلب </t>
  </si>
  <si>
    <t>اجمالي المعهد التقاني للحاسب بحلب</t>
  </si>
  <si>
    <t xml:space="preserve">اجمالي معهد التقاني للحاسب ادلب </t>
  </si>
  <si>
    <t xml:space="preserve">المعهد الزراعي ادلب </t>
  </si>
  <si>
    <t xml:space="preserve">اجمالي بيطري ادلب </t>
  </si>
  <si>
    <t xml:space="preserve">اجمالي المعهد التقاني لادارة الاعمال والتسويق </t>
  </si>
  <si>
    <t>اجمالي طلاب</t>
  </si>
  <si>
    <t xml:space="preserve">لبناني </t>
  </si>
  <si>
    <t xml:space="preserve"> معهد التقاني للحاسب ادلب </t>
  </si>
  <si>
    <t>اجمالي بيطري ادلب</t>
  </si>
  <si>
    <t xml:space="preserve">اجمالي المعهد لادارة الاعمال والتسويق </t>
  </si>
  <si>
    <t>اجمالي المعاهد مستجد</t>
  </si>
  <si>
    <t xml:space="preserve">اجمالي المعاهد طلاب </t>
  </si>
  <si>
    <t>قديم</t>
  </si>
  <si>
    <t xml:space="preserve">طب طوارئ </t>
  </si>
  <si>
    <t>اجمالي طب الاسنان</t>
  </si>
  <si>
    <t>اجمالي معهد الهندسي</t>
  </si>
  <si>
    <t xml:space="preserve">المعهد الزراعي قسم عام </t>
  </si>
  <si>
    <t xml:space="preserve">علوم اغذية </t>
  </si>
  <si>
    <t>البساتين</t>
  </si>
  <si>
    <t xml:space="preserve">المحاصيل </t>
  </si>
  <si>
    <t xml:space="preserve">اجمالي المعهد العلوم المالية والمصرفية حلب </t>
  </si>
  <si>
    <t xml:space="preserve">اجمالي المعهد العلوم المالية والمصرفية ادلب </t>
  </si>
  <si>
    <t>المعهد الزراعي ادلب قسم بساتين</t>
  </si>
  <si>
    <t xml:space="preserve"> المعهد التقاني لادارة الاعمال والتسويق</t>
  </si>
  <si>
    <t>اجمالي المعاهد</t>
  </si>
  <si>
    <t xml:space="preserve">غزل ونسيج </t>
  </si>
  <si>
    <t xml:space="preserve">اجمالي  الحاسب ادلب </t>
  </si>
  <si>
    <t>اجمالي المعهد البيطري</t>
  </si>
  <si>
    <t>اجمالي المعهد التقاني لادارة الاعمال والتسويق</t>
  </si>
  <si>
    <t>مدرسة التمريض</t>
  </si>
  <si>
    <t>الاجمالي</t>
  </si>
  <si>
    <t>ف . مقيم</t>
  </si>
  <si>
    <t>ف. غ . مقيم</t>
  </si>
  <si>
    <t xml:space="preserve">سنة ثالثة </t>
  </si>
  <si>
    <t>سنة ثانية  /اختصاص</t>
  </si>
  <si>
    <t xml:space="preserve">الوحدات السكنية </t>
  </si>
  <si>
    <t xml:space="preserve">عدد الغرف </t>
  </si>
  <si>
    <t xml:space="preserve">عدد الاسرة </t>
  </si>
  <si>
    <t xml:space="preserve">عدد القاطنين </t>
  </si>
  <si>
    <t xml:space="preserve">متوسط عدد القاطنين في كل غرفة </t>
  </si>
  <si>
    <t xml:space="preserve">معهد الهندسي قسم رسم هندسي </t>
  </si>
  <si>
    <t xml:space="preserve">انشاءات عامة </t>
  </si>
  <si>
    <t xml:space="preserve">مساحة </t>
  </si>
  <si>
    <t>هندسة صحية</t>
  </si>
  <si>
    <t>تصميم داخلي</t>
  </si>
  <si>
    <t xml:space="preserve">معهد زراعي  حلب سنة اولى </t>
  </si>
  <si>
    <t xml:space="preserve">قسم علوم اغذية </t>
  </si>
  <si>
    <t>بساتين</t>
  </si>
  <si>
    <t xml:space="preserve">محاصيل </t>
  </si>
  <si>
    <t>وقاية نبات</t>
  </si>
  <si>
    <t>انتاج حيواني</t>
  </si>
  <si>
    <t>اجمالي معهد زراعي حلب</t>
  </si>
  <si>
    <t xml:space="preserve">معهد طب اسنان قسم تعويضات </t>
  </si>
  <si>
    <t xml:space="preserve">قسم مساعدات </t>
  </si>
  <si>
    <t>اجمالي معهد طب اسنان</t>
  </si>
  <si>
    <t>القسم</t>
  </si>
  <si>
    <t xml:space="preserve">الاداب </t>
  </si>
  <si>
    <t>الترجمة (فرنسي)</t>
  </si>
  <si>
    <t>الترجمة (انكليزي)</t>
  </si>
  <si>
    <t xml:space="preserve">الاقتصاد </t>
  </si>
  <si>
    <t>إدارة المشاريع الصغيرة</t>
  </si>
  <si>
    <t>النظم والحاسوب</t>
  </si>
  <si>
    <t xml:space="preserve">دراسة مالية ومصرفية </t>
  </si>
  <si>
    <t xml:space="preserve">التربية </t>
  </si>
  <si>
    <t xml:space="preserve">دراسات قانونية </t>
  </si>
  <si>
    <t>ف . م</t>
  </si>
  <si>
    <t>ف . غ . م</t>
  </si>
  <si>
    <t xml:space="preserve">النظم والحاسوب </t>
  </si>
  <si>
    <t>دراسات مالية ومصرفية</t>
  </si>
  <si>
    <t>التربية</t>
  </si>
  <si>
    <t>`</t>
  </si>
  <si>
    <t xml:space="preserve">االاداب </t>
  </si>
  <si>
    <t>سنة ثالثة</t>
  </si>
  <si>
    <t>سنة رابعة</t>
  </si>
  <si>
    <t>راسب</t>
  </si>
  <si>
    <t>ناجح</t>
  </si>
  <si>
    <t xml:space="preserve"> معهد للهندسة الميكانيكية قسم تجهيزات طبية</t>
  </si>
  <si>
    <t>تحكم</t>
  </si>
  <si>
    <t>شبكات</t>
  </si>
  <si>
    <t>الات</t>
  </si>
  <si>
    <t>تدفئة وتكييف</t>
  </si>
  <si>
    <t xml:space="preserve">انتاج </t>
  </si>
  <si>
    <t>اجمالي معهد ميكانيك</t>
  </si>
  <si>
    <t xml:space="preserve">معهد الطبي قسم مخابر </t>
  </si>
  <si>
    <t>تخدير</t>
  </si>
  <si>
    <t>اشعة</t>
  </si>
  <si>
    <t>معالجة</t>
  </si>
  <si>
    <t xml:space="preserve">اتصالات </t>
  </si>
  <si>
    <t xml:space="preserve">تحكم </t>
  </si>
  <si>
    <t xml:space="preserve">الات </t>
  </si>
  <si>
    <t xml:space="preserve">تدفئة </t>
  </si>
  <si>
    <t>انتاج</t>
  </si>
  <si>
    <t xml:space="preserve">تخدير </t>
  </si>
  <si>
    <t xml:space="preserve">سمع ونطق </t>
  </si>
  <si>
    <t>صيدلة</t>
  </si>
  <si>
    <t>محاصيل</t>
  </si>
  <si>
    <t xml:space="preserve">وقاية </t>
  </si>
  <si>
    <t>المعهد الزراعي سنة اولى</t>
  </si>
  <si>
    <t xml:space="preserve"> اجمالي حاسب  حلب </t>
  </si>
  <si>
    <t>اجمالي المعهد  الزراعي حلب</t>
  </si>
  <si>
    <t>تدفئة</t>
  </si>
  <si>
    <t>الكلية</t>
  </si>
  <si>
    <t>البيان</t>
  </si>
  <si>
    <t xml:space="preserve">حماة </t>
  </si>
  <si>
    <t xml:space="preserve">ادلب </t>
  </si>
  <si>
    <t xml:space="preserve">السويداء </t>
  </si>
  <si>
    <t xml:space="preserve">درعا </t>
  </si>
  <si>
    <t xml:space="preserve">القنيطرة </t>
  </si>
  <si>
    <t>ماجستير</t>
  </si>
  <si>
    <t>دكتوراه</t>
  </si>
  <si>
    <t>المعلوماتية</t>
  </si>
  <si>
    <t xml:space="preserve">الهندسة المدنية    </t>
  </si>
  <si>
    <t>الهندسة المعمارية</t>
  </si>
  <si>
    <t>الهندسة الميكانيكية</t>
  </si>
  <si>
    <t xml:space="preserve"> الانتاج  </t>
  </si>
  <si>
    <t>طاقة</t>
  </si>
  <si>
    <t xml:space="preserve">طاقة </t>
  </si>
  <si>
    <t>صناعية</t>
  </si>
  <si>
    <t>علم مواد</t>
  </si>
  <si>
    <t>الات زراعية</t>
  </si>
  <si>
    <t>طيران</t>
  </si>
  <si>
    <t>عام</t>
  </si>
  <si>
    <t>إجمالي</t>
  </si>
  <si>
    <t xml:space="preserve">الهندسة الزراعية </t>
  </si>
  <si>
    <t xml:space="preserve">الهندسة التقنية </t>
  </si>
  <si>
    <t>الهندسة الكهربائية</t>
  </si>
  <si>
    <t xml:space="preserve"> قسم الكترونية </t>
  </si>
  <si>
    <t>حواسيب</t>
  </si>
  <si>
    <t>نظم وقدرة</t>
  </si>
  <si>
    <t>تحكم الي</t>
  </si>
  <si>
    <t>قيادة كهربائية</t>
  </si>
  <si>
    <t>كلية الآداب حلب</t>
  </si>
  <si>
    <t xml:space="preserve">لغة عربية </t>
  </si>
  <si>
    <t xml:space="preserve">انكليزية </t>
  </si>
  <si>
    <t>فرنسي</t>
  </si>
  <si>
    <t xml:space="preserve">الفلسفة </t>
  </si>
  <si>
    <t>علم اجتماع</t>
  </si>
  <si>
    <t>كلية العلوم حلب</t>
  </si>
  <si>
    <t xml:space="preserve"> رياضيات</t>
  </si>
  <si>
    <t>فيزياء</t>
  </si>
  <si>
    <t>كيمياء</t>
  </si>
  <si>
    <t xml:space="preserve">احصاء رياضي </t>
  </si>
  <si>
    <t>جيولوجيا</t>
  </si>
  <si>
    <t>علم الحياة</t>
  </si>
  <si>
    <t>كلية التربية حلب</t>
  </si>
  <si>
    <t xml:space="preserve"> مناهج</t>
  </si>
  <si>
    <t>دبلوم</t>
  </si>
  <si>
    <t xml:space="preserve">ارشاد نفسي </t>
  </si>
  <si>
    <t xml:space="preserve">معهد التراث </t>
  </si>
  <si>
    <t>دكتوراة</t>
  </si>
  <si>
    <t xml:space="preserve">فلسطيني مقيم </t>
  </si>
  <si>
    <t>فلسطيني غير مقيم</t>
  </si>
  <si>
    <t>ذكور</t>
  </si>
  <si>
    <t>اناث</t>
  </si>
  <si>
    <t>مجموع</t>
  </si>
  <si>
    <t>الهندسة المعلوماتية</t>
  </si>
  <si>
    <t xml:space="preserve">الهندسة الميكانيكية </t>
  </si>
  <si>
    <t xml:space="preserve"> قسم الانتاج </t>
  </si>
  <si>
    <t>الهندسة الزراعية</t>
  </si>
  <si>
    <t>الهندسة التقنية</t>
  </si>
  <si>
    <t xml:space="preserve">الهندسة الكهربائية  </t>
  </si>
  <si>
    <t xml:space="preserve">اداب حلب  </t>
  </si>
  <si>
    <t xml:space="preserve"> لغة عربية </t>
  </si>
  <si>
    <t xml:space="preserve">انكليزي </t>
  </si>
  <si>
    <t xml:space="preserve">فرنسي </t>
  </si>
  <si>
    <t>فلسفة</t>
  </si>
  <si>
    <t>علوم حلب</t>
  </si>
  <si>
    <t xml:space="preserve">  رياضيات</t>
  </si>
  <si>
    <t xml:space="preserve">المجموع العام </t>
  </si>
  <si>
    <t xml:space="preserve">الهندسة الكهربائية </t>
  </si>
  <si>
    <t xml:space="preserve">الكترونية </t>
  </si>
  <si>
    <t xml:space="preserve"> الكترونية </t>
  </si>
  <si>
    <t xml:space="preserve">اداب حلب </t>
  </si>
  <si>
    <t>انكليزية</t>
  </si>
  <si>
    <t xml:space="preserve">إجمالي </t>
  </si>
  <si>
    <t xml:space="preserve">رياضيات </t>
  </si>
  <si>
    <t xml:space="preserve">احصاء </t>
  </si>
  <si>
    <t xml:space="preserve">علم الحياة </t>
  </si>
  <si>
    <t>مناهج</t>
  </si>
  <si>
    <t>فلسطيني مقيم</t>
  </si>
  <si>
    <t xml:space="preserve">فلسطيني غير مقيم </t>
  </si>
  <si>
    <t>حلب</t>
  </si>
  <si>
    <t xml:space="preserve">هندسة الكهرباء </t>
  </si>
  <si>
    <t xml:space="preserve">نظم القدرة </t>
  </si>
  <si>
    <t xml:space="preserve">التحكم </t>
  </si>
  <si>
    <t xml:space="preserve">الاتصالات </t>
  </si>
  <si>
    <t xml:space="preserve">الحاسبات </t>
  </si>
  <si>
    <t xml:space="preserve">الميكاترونيك </t>
  </si>
  <si>
    <t xml:space="preserve">القيادة الكهربائية </t>
  </si>
  <si>
    <t xml:space="preserve">هندسة الطاقة </t>
  </si>
  <si>
    <t xml:space="preserve">الانتاج </t>
  </si>
  <si>
    <t xml:space="preserve">الصناعية </t>
  </si>
  <si>
    <t xml:space="preserve">الالات الزراعية </t>
  </si>
  <si>
    <t xml:space="preserve">الغزل والنسيج </t>
  </si>
  <si>
    <t xml:space="preserve">الطيران </t>
  </si>
  <si>
    <t xml:space="preserve">النووية </t>
  </si>
  <si>
    <t xml:space="preserve">علم المواد الهندسية </t>
  </si>
  <si>
    <t xml:space="preserve">الهندسة االمعلوماتية </t>
  </si>
  <si>
    <t>الهندسة الزراعية الثانية/ادلب</t>
  </si>
  <si>
    <t>كلية الاداب</t>
  </si>
  <si>
    <t xml:space="preserve">اللغة الانكليزية </t>
  </si>
  <si>
    <t xml:space="preserve">اللغة الفارسية </t>
  </si>
  <si>
    <t xml:space="preserve">اللغة التركية  </t>
  </si>
  <si>
    <t xml:space="preserve">التاريخ </t>
  </si>
  <si>
    <t xml:space="preserve">الجغرافية </t>
  </si>
  <si>
    <t xml:space="preserve">علم الاجتماع </t>
  </si>
  <si>
    <t xml:space="preserve">الاثار </t>
  </si>
  <si>
    <t xml:space="preserve">إجمالي الاداب </t>
  </si>
  <si>
    <t xml:space="preserve">اللغة العربية / ادلب </t>
  </si>
  <si>
    <t>اللغة انكليزية  /ادلب</t>
  </si>
  <si>
    <t>أثار</t>
  </si>
  <si>
    <t xml:space="preserve">إجمالي الاداب الثانية </t>
  </si>
  <si>
    <t xml:space="preserve">كلية العلوم </t>
  </si>
  <si>
    <t xml:space="preserve">الفيزياء </t>
  </si>
  <si>
    <t xml:space="preserve">الكيمياء </t>
  </si>
  <si>
    <t xml:space="preserve">إحصاء رياضي </t>
  </si>
  <si>
    <t xml:space="preserve">جيولوجيا </t>
  </si>
  <si>
    <t xml:space="preserve">العلوم الثانية -ادلب </t>
  </si>
  <si>
    <t>الحقوق - ادلب</t>
  </si>
  <si>
    <t xml:space="preserve">كلية التربية حلب </t>
  </si>
  <si>
    <t>المناهج</t>
  </si>
  <si>
    <t>الإرشاد النفسي</t>
  </si>
  <si>
    <t>معلم صف</t>
  </si>
  <si>
    <t xml:space="preserve">إجمالي التربية </t>
  </si>
  <si>
    <t>التربية الثانية - معلم صف</t>
  </si>
  <si>
    <t xml:space="preserve">الفنون الجميلة </t>
  </si>
  <si>
    <t>الطب البيطري / ادلب</t>
  </si>
  <si>
    <t>العلوم الإدارية /ادلب</t>
  </si>
  <si>
    <t xml:space="preserve">السنة الأولى </t>
  </si>
  <si>
    <t xml:space="preserve">السنة الثانية  </t>
  </si>
  <si>
    <t xml:space="preserve">السنة الثالثة </t>
  </si>
  <si>
    <t xml:space="preserve">السنة الرابعة  </t>
  </si>
  <si>
    <t xml:space="preserve">السنة الخامسة </t>
  </si>
  <si>
    <t xml:space="preserve">السنة السادسة  </t>
  </si>
  <si>
    <t xml:space="preserve">ذكور </t>
  </si>
  <si>
    <t xml:space="preserve">اناث </t>
  </si>
  <si>
    <t>التحكم</t>
  </si>
  <si>
    <t xml:space="preserve">اجمالي الكهرباء </t>
  </si>
  <si>
    <t xml:space="preserve">هندسة ميكانيكية </t>
  </si>
  <si>
    <t xml:space="preserve">الطاقة </t>
  </si>
  <si>
    <t>الانتاج</t>
  </si>
  <si>
    <t>الغزل والنسيج</t>
  </si>
  <si>
    <t>الطيران</t>
  </si>
  <si>
    <t xml:space="preserve">العلوم الثانية - ادلب </t>
  </si>
  <si>
    <t xml:space="preserve">كلية التربية </t>
  </si>
  <si>
    <t xml:space="preserve">الطب البيطري </t>
  </si>
  <si>
    <t>العلوم الإدارية / ادلب</t>
  </si>
  <si>
    <t>الهندسة الزراعية حلب</t>
  </si>
  <si>
    <t>الطب البيطري/ادلب</t>
  </si>
  <si>
    <t>المحافظة</t>
  </si>
  <si>
    <t xml:space="preserve">أعداد الطلاب في جامعة حلب حسب الجنس والمحافظة للعام الدراسي (2013-2014)   إجمالي </t>
  </si>
  <si>
    <t>أعداد الطلاب في جامعة حلب حسب الجنس والمحافظة للعام الدراسي (2013-2014)  تعليم موازي</t>
  </si>
  <si>
    <t>أعداد طلاب جامعة حلب حسب الجنس والسنوات الدراسية للعام الدراسي (2013-2014)    إجمالي</t>
  </si>
  <si>
    <t xml:space="preserve">أعداد طلاب ومستجدي جامعة حلب حسب الجنس والجنسية للعام (2013-2014)   إجمالي </t>
  </si>
  <si>
    <t>أعداد طلاب جامعة حلب حسب الجنس والسنوات الدراسية للعام الدراسي (2013-2014)   تعليم موازي</t>
  </si>
  <si>
    <t>اعداد طلاب المسجلين في المعاهد لعام 2013-2014 في المعاهد  إجمالي</t>
  </si>
  <si>
    <t>اعداد الطالبات  المسجلات في مدرسة التمريض لعام 2013 / 2014  حسب الجنس المحافظة</t>
  </si>
  <si>
    <t>اعداد الطالبات  المسجلات في مدرسة التمريض لعام 2013 / 2014  حسب الجنس والجنسية</t>
  </si>
  <si>
    <t>اعداد الطالبات في مدرسة التمريض للعام 2013-2014 حسب السنوات</t>
  </si>
  <si>
    <t>المدينة الجامعية وعدد الوحدات السكنية والاسرة لعام 2013 - 2014</t>
  </si>
  <si>
    <t xml:space="preserve">اعداد طلاب التعليم المفتوح للعام الدراسي 2013-2014 حسب الجنس والجنسية </t>
  </si>
  <si>
    <t>المسجلين في التعليم المفتوح حسب المحافظات لعام 2013-2014</t>
  </si>
  <si>
    <t>أعداد طلاب التعليم المفتوح  للعام الدراسي (2013-2014) حسب الجنس والسنة الدراسية</t>
  </si>
  <si>
    <t>اعداد طلاب الدراسات العليا في جامعة حلب للعام الدراسي (2013-2014) حسب الجنس و الجنسية \ تعليم موازي</t>
  </si>
  <si>
    <t>اعداد طلاب الدراسات العليا في جامعة حلب للعام الدراسي (2013-2014) حسب الجنس و الجنسية \  إجمالي</t>
  </si>
  <si>
    <t xml:space="preserve">اعداد طلاب المعاهد المسجلين حسب المحافظات لعام 2013-2014  اجمالي </t>
  </si>
  <si>
    <t xml:space="preserve">تم اخذ الاحصائية من السيد لؤي معاون مدير المدينة وقال انه الفرق بين تناقص عدد الطلاب هو النازحين </t>
  </si>
  <si>
    <t>المعهد التقاني للعلوم المالية والمصرفية حلب</t>
  </si>
  <si>
    <t xml:space="preserve">اعداد طلاب الدراسات العليا في جامعة حلب للعام الدراسي 2013-2014 حسب المحافظة /  إجمالي </t>
  </si>
  <si>
    <t xml:space="preserve">أعداد طلاب ومستجدي جامعة حلب حسب الجنس والجنسية للعام (2013-2014)  تعليم موازي </t>
  </si>
  <si>
    <t>الترجمة (انكليزي )</t>
  </si>
  <si>
    <t>الترجمة (فرنسي )</t>
  </si>
  <si>
    <t xml:space="preserve">اعداد طلاب الدراسات العليا في جامعة حلب للعام الدراسي (2013-2014 )حسب المحافظة\ تعليم موازي </t>
  </si>
  <si>
    <t>اجمالي  مستجد</t>
  </si>
  <si>
    <t xml:space="preserve">اجمالي زراعة ادلب </t>
  </si>
  <si>
    <t xml:space="preserve">قسم زيتون </t>
  </si>
  <si>
    <t xml:space="preserve">عام </t>
  </si>
  <si>
    <t>اجمالي زراعة ادلب</t>
  </si>
  <si>
    <t xml:space="preserve">زيتون </t>
  </si>
  <si>
    <t>المعهد التقاني للحاسب  ادلب</t>
  </si>
  <si>
    <t xml:space="preserve"> المعهد التقاني الزراعي حلب</t>
  </si>
  <si>
    <t xml:space="preserve"> المعهد العلوم المالية والمصرفية حلب </t>
  </si>
  <si>
    <t xml:space="preserve"> معهد الحاسب حلب  </t>
  </si>
  <si>
    <t xml:space="preserve">معهد  الحاسب ادلب </t>
  </si>
  <si>
    <t xml:space="preserve"> المعهد البيطري بادلب</t>
  </si>
  <si>
    <t xml:space="preserve"> المعهد التقاني لادارة الاعمال والتسويق بادلب</t>
  </si>
  <si>
    <t>معهد تعليم اللغات</t>
  </si>
  <si>
    <t>دبلوم تأهيل تربوي</t>
  </si>
  <si>
    <t>اعداد طلاب المعاهد المسجلين حسب المحافظات لعام 2013-2014 في التعليم الموازي</t>
  </si>
  <si>
    <t xml:space="preserve">اعداد طلاب المعاهد حسب الجنس  والجنسية  إجمالي 2013 - 2014 </t>
  </si>
  <si>
    <t>اعداد طلاب المعاهد حسب الجنس  والجنسية تعليم موازي 2013 - 2014</t>
  </si>
  <si>
    <t xml:space="preserve">اعداد طلاب المسجلين في المعاهد لعام 2013-2014 في التعليم الموازي </t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</si>
</sst>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2801]dd\ mmmm\,\ yyyy"/>
    <numFmt numFmtId="173" formatCode="[$-2801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Simplified Arabic"/>
      <family val="1"/>
    </font>
    <font>
      <sz val="9"/>
      <color indexed="8"/>
      <name val="Simplified Arabic"/>
      <family val="1"/>
    </font>
    <font>
      <sz val="8"/>
      <color indexed="8"/>
      <name val="Simplified Arabic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Simplified Arabic"/>
      <family val="1"/>
    </font>
    <font>
      <b/>
      <sz val="14"/>
      <color indexed="8"/>
      <name val="Simplified Arabic"/>
      <family val="1"/>
    </font>
    <font>
      <sz val="10"/>
      <color indexed="8"/>
      <name val="Simplified Arabic"/>
      <family val="1"/>
    </font>
    <font>
      <sz val="14"/>
      <name val="Simplified Arabic"/>
      <family val="1"/>
    </font>
    <font>
      <b/>
      <sz val="14"/>
      <name val="Simplified Arabic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Simplified Arabic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Simplified Arabic"/>
      <family val="0"/>
    </font>
    <font>
      <b/>
      <sz val="14"/>
      <color theme="1"/>
      <name val="Simplified Arabic"/>
      <family val="0"/>
    </font>
    <font>
      <sz val="14"/>
      <color rgb="FFFF0000"/>
      <name val="Simplified Arab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1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12" fillId="8" borderId="10" xfId="0" applyNumberFormat="1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/>
    </xf>
    <xf numFmtId="1" fontId="49" fillId="8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1" fontId="13" fillId="8" borderId="10" xfId="0" applyNumberFormat="1" applyFont="1" applyFill="1" applyBorder="1" applyAlignment="1">
      <alignment horizontal="center" vertical="center" wrapText="1" readingOrder="2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12" fillId="8" borderId="10" xfId="0" applyNumberFormat="1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1" fontId="5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" fontId="50" fillId="8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50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1" fontId="3" fillId="8" borderId="10" xfId="0" applyNumberFormat="1" applyFont="1" applyFill="1" applyBorder="1" applyAlignment="1">
      <alignment horizontal="center" vertical="center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0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vertical="center" wrapText="1" readingOrder="2"/>
    </xf>
    <xf numFmtId="1" fontId="12" fillId="0" borderId="12" xfId="0" applyNumberFormat="1" applyFont="1" applyFill="1" applyBorder="1" applyAlignment="1">
      <alignment horizontal="center" vertical="center" wrapText="1" readingOrder="2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 horizontal="center" vertical="center" wrapText="1" readingOrder="2"/>
    </xf>
    <xf numFmtId="1" fontId="12" fillId="8" borderId="10" xfId="0" applyNumberFormat="1" applyFont="1" applyFill="1" applyBorder="1" applyAlignment="1">
      <alignment horizontal="center" vertical="center" readingOrder="2"/>
    </xf>
    <xf numFmtId="0" fontId="2" fillId="8" borderId="10" xfId="0" applyFont="1" applyFill="1" applyBorder="1" applyAlignment="1">
      <alignment horizontal="center" vertical="center"/>
    </xf>
    <xf numFmtId="1" fontId="12" fillId="8" borderId="13" xfId="0" applyNumberFormat="1" applyFont="1" applyFill="1" applyBorder="1" applyAlignment="1">
      <alignment horizontal="center" vertical="center" readingOrder="2"/>
    </xf>
    <xf numFmtId="1" fontId="12" fillId="8" borderId="13" xfId="0" applyNumberFormat="1" applyFont="1" applyFill="1" applyBorder="1" applyAlignment="1">
      <alignment horizontal="center" vertical="center" wrapText="1" readingOrder="2"/>
    </xf>
    <xf numFmtId="49" fontId="12" fillId="0" borderId="10" xfId="0" applyNumberFormat="1" applyFont="1" applyFill="1" applyBorder="1" applyAlignment="1">
      <alignment horizontal="center" vertical="center" wrapText="1" readingOrder="2"/>
    </xf>
    <xf numFmtId="1" fontId="12" fillId="8" borderId="10" xfId="0" applyNumberFormat="1" applyFont="1" applyFill="1" applyBorder="1" applyAlignment="1">
      <alignment horizontal="center" vertical="center" wrapText="1"/>
    </xf>
    <xf numFmtId="1" fontId="13" fillId="8" borderId="10" xfId="0" applyNumberFormat="1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 readingOrder="2"/>
    </xf>
    <xf numFmtId="1" fontId="12" fillId="2" borderId="10" xfId="0" applyNumberFormat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" fontId="12" fillId="8" borderId="18" xfId="0" applyNumberFormat="1" applyFont="1" applyFill="1" applyBorder="1" applyAlignment="1">
      <alignment horizontal="center" vertical="center" wrapText="1" readingOrder="2"/>
    </xf>
    <xf numFmtId="1" fontId="12" fillId="8" borderId="14" xfId="0" applyNumberFormat="1" applyFont="1" applyFill="1" applyBorder="1" applyAlignment="1">
      <alignment horizontal="center" vertical="center" wrapText="1" readingOrder="2"/>
    </xf>
    <xf numFmtId="1" fontId="12" fillId="8" borderId="19" xfId="0" applyNumberFormat="1" applyFont="1" applyFill="1" applyBorder="1" applyAlignment="1">
      <alignment horizontal="center" vertical="center" wrapText="1" readingOrder="2"/>
    </xf>
    <xf numFmtId="1" fontId="12" fillId="8" borderId="20" xfId="0" applyNumberFormat="1" applyFont="1" applyFill="1" applyBorder="1" applyAlignment="1">
      <alignment horizontal="center" vertical="center" wrapText="1" readingOrder="2"/>
    </xf>
    <xf numFmtId="1" fontId="12" fillId="8" borderId="23" xfId="0" applyNumberFormat="1" applyFont="1" applyFill="1" applyBorder="1" applyAlignment="1">
      <alignment horizontal="center" vertical="center" wrapText="1" readingOrder="2"/>
    </xf>
    <xf numFmtId="1" fontId="12" fillId="8" borderId="21" xfId="0" applyNumberFormat="1" applyFont="1" applyFill="1" applyBorder="1" applyAlignment="1">
      <alignment horizontal="center" vertical="center" wrapText="1" readingOrder="2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textRotation="90" wrapText="1"/>
    </xf>
    <xf numFmtId="0" fontId="2" fillId="2" borderId="22" xfId="0" applyFont="1" applyFill="1" applyBorder="1" applyAlignment="1">
      <alignment horizontal="left" vertical="center" textRotation="90" wrapText="1"/>
    </xf>
    <xf numFmtId="0" fontId="2" fillId="2" borderId="12" xfId="0" applyFont="1" applyFill="1" applyBorder="1" applyAlignment="1">
      <alignment horizontal="left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12" fillId="8" borderId="10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readingOrder="2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12" fillId="8" borderId="10" xfId="0" applyNumberFormat="1" applyFont="1" applyFill="1" applyBorder="1" applyAlignment="1">
      <alignment horizontal="center" vertical="center" wrapText="1" readingOrder="2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/>
    </xf>
    <xf numFmtId="0" fontId="3" fillId="8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 readingOrder="2"/>
    </xf>
    <xf numFmtId="1" fontId="12" fillId="0" borderId="22" xfId="0" applyNumberFormat="1" applyFont="1" applyFill="1" applyBorder="1" applyAlignment="1">
      <alignment horizontal="center" vertical="center" wrapText="1" readingOrder="2"/>
    </xf>
    <xf numFmtId="1" fontId="12" fillId="0" borderId="12" xfId="0" applyNumberFormat="1" applyFont="1" applyFill="1" applyBorder="1" applyAlignment="1">
      <alignment horizontal="center" vertical="center" wrapText="1" readingOrder="2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 wrapText="1" readingOrder="2"/>
    </xf>
    <xf numFmtId="1" fontId="12" fillId="2" borderId="22" xfId="0" applyNumberFormat="1" applyFont="1" applyFill="1" applyBorder="1" applyAlignment="1">
      <alignment horizontal="center" vertical="center" wrapText="1" readingOrder="2"/>
    </xf>
    <xf numFmtId="1" fontId="12" fillId="2" borderId="12" xfId="0" applyNumberFormat="1" applyFont="1" applyFill="1" applyBorder="1" applyAlignment="1">
      <alignment horizontal="center" vertical="center" wrapText="1" readingOrder="2"/>
    </xf>
    <xf numFmtId="49" fontId="12" fillId="0" borderId="13" xfId="0" applyNumberFormat="1" applyFont="1" applyFill="1" applyBorder="1" applyAlignment="1">
      <alignment horizontal="center" vertical="center" wrapText="1" readingOrder="2"/>
    </xf>
    <xf numFmtId="49" fontId="12" fillId="0" borderId="12" xfId="0" applyNumberFormat="1" applyFont="1" applyFill="1" applyBorder="1" applyAlignment="1">
      <alignment horizontal="center" vertical="center" wrapText="1" readingOrder="2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/>
    </xf>
    <xf numFmtId="0" fontId="50" fillId="2" borderId="30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 wrapText="1" readingOrder="2"/>
    </xf>
    <xf numFmtId="1" fontId="12" fillId="0" borderId="27" xfId="0" applyNumberFormat="1" applyFont="1" applyFill="1" applyBorder="1" applyAlignment="1">
      <alignment horizontal="center" vertical="center" wrapText="1" readingOrder="2"/>
    </xf>
    <xf numFmtId="1" fontId="12" fillId="0" borderId="25" xfId="0" applyNumberFormat="1" applyFont="1" applyFill="1" applyBorder="1" applyAlignment="1">
      <alignment horizontal="center" vertical="center" readingOrder="2"/>
    </xf>
    <xf numFmtId="1" fontId="12" fillId="0" borderId="27" xfId="0" applyNumberFormat="1" applyFont="1" applyFill="1" applyBorder="1" applyAlignment="1">
      <alignment horizontal="center" vertical="center" readingOrder="2"/>
    </xf>
    <xf numFmtId="1" fontId="12" fillId="2" borderId="25" xfId="0" applyNumberFormat="1" applyFont="1" applyFill="1" applyBorder="1" applyAlignment="1">
      <alignment horizontal="center" vertical="center" readingOrder="2"/>
    </xf>
    <xf numFmtId="1" fontId="12" fillId="2" borderId="27" xfId="0" applyNumberFormat="1" applyFont="1" applyFill="1" applyBorder="1" applyAlignment="1">
      <alignment horizontal="center" vertical="center" readingOrder="2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/>
    </xf>
    <xf numFmtId="0" fontId="50" fillId="2" borderId="21" xfId="0" applyFont="1" applyFill="1" applyBorder="1" applyAlignment="1">
      <alignment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" fontId="12" fillId="8" borderId="10" xfId="0" applyNumberFormat="1" applyFont="1" applyFill="1" applyBorder="1" applyAlignment="1">
      <alignment horizontal="center" vertical="center" readingOrder="2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2" fillId="8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12" fillId="8" borderId="13" xfId="0" applyNumberFormat="1" applyFont="1" applyFill="1" applyBorder="1" applyAlignment="1">
      <alignment horizontal="center" vertical="center" wrapText="1" readingOrder="2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0" fillId="2" borderId="18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/>
    </xf>
    <xf numFmtId="0" fontId="50" fillId="2" borderId="2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5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textRotation="142"/>
    </xf>
    <xf numFmtId="0" fontId="2" fillId="2" borderId="22" xfId="0" applyFont="1" applyFill="1" applyBorder="1" applyAlignment="1">
      <alignment horizontal="center" vertical="center" textRotation="142"/>
    </xf>
    <xf numFmtId="0" fontId="2" fillId="2" borderId="12" xfId="0" applyFont="1" applyFill="1" applyBorder="1" applyAlignment="1">
      <alignment horizontal="center" vertical="center" textRotation="142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2" borderId="14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1" fillId="2" borderId="13" xfId="0" applyFont="1" applyFill="1" applyBorder="1" applyAlignment="1">
      <alignment horizontal="center" vertical="center"/>
    </xf>
    <xf numFmtId="0" fontId="51" fillId="2" borderId="22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575;&#1581;&#1589;&#1575;&#1574;&#1610;&#1577;%202014\&#1588;&#1594;&#1604;%20&#1580;&#1583;&#1610;&#1583;%20&#1605;&#1587;&#1580;&#1604;&#1610;&#1606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نسيات إجمالي"/>
      <sheetName val="سنوات إجمالي"/>
      <sheetName val="محافظات إجمالي"/>
      <sheetName val="جنسيات-موازي"/>
      <sheetName val="سنوات-موازي"/>
      <sheetName val="محافظات-موازي"/>
      <sheetName val="معاهد-محافظات"/>
      <sheetName val="معاهد-جنسيات"/>
      <sheetName val="معاهد-سنوات"/>
      <sheetName val="تمريض"/>
      <sheetName val="مدينة جامعية"/>
      <sheetName val="معهد تعليم لغات-محافظات"/>
      <sheetName val="معهد تعليم لغات-جنسيات"/>
      <sheetName val="معهد تعليم لغات-سنوات"/>
      <sheetName val="موفدين"/>
      <sheetName val="هيئة تعليمية"/>
      <sheetName val="جنسيات تعليم مفتوح"/>
      <sheetName val="تعليم مفتوح محافظات"/>
      <sheetName val="تعليم مفتوح سنوات"/>
      <sheetName val="دراسات-محافظات"/>
      <sheetName val="دراسات-جنسيات"/>
      <sheetName val="خاص احلام "/>
      <sheetName val="هيئة تدريسية "/>
    </sheetNames>
    <sheetDataSet>
      <sheetData sheetId="3">
        <row r="4">
          <cell r="S4">
            <v>23</v>
          </cell>
          <cell r="T4">
            <v>17</v>
          </cell>
        </row>
      </sheetData>
      <sheetData sheetId="5">
        <row r="6">
          <cell r="AF6">
            <v>40</v>
          </cell>
          <cell r="AG6">
            <v>26</v>
          </cell>
        </row>
        <row r="7">
          <cell r="AF7">
            <v>193</v>
          </cell>
          <cell r="AG7">
            <v>110</v>
          </cell>
        </row>
        <row r="48">
          <cell r="AF48">
            <v>19</v>
          </cell>
          <cell r="AG48">
            <v>9</v>
          </cell>
        </row>
        <row r="49">
          <cell r="AF49">
            <v>78</v>
          </cell>
          <cell r="AG49">
            <v>27</v>
          </cell>
        </row>
        <row r="50">
          <cell r="AF50">
            <v>196</v>
          </cell>
          <cell r="AG50">
            <v>95</v>
          </cell>
        </row>
        <row r="106">
          <cell r="AF106">
            <v>6</v>
          </cell>
          <cell r="AG106">
            <v>4</v>
          </cell>
        </row>
        <row r="107">
          <cell r="AF107">
            <v>34</v>
          </cell>
          <cell r="AG107">
            <v>24</v>
          </cell>
        </row>
        <row r="108">
          <cell r="AF108">
            <v>2</v>
          </cell>
          <cell r="AG108">
            <v>3</v>
          </cell>
        </row>
        <row r="109">
          <cell r="AF109">
            <v>5</v>
          </cell>
          <cell r="AG109">
            <v>8</v>
          </cell>
        </row>
        <row r="114">
          <cell r="AF114">
            <v>117</v>
          </cell>
          <cell r="AG114">
            <v>80</v>
          </cell>
        </row>
        <row r="115">
          <cell r="AF115">
            <v>262</v>
          </cell>
          <cell r="AG115">
            <v>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3"/>
  <sheetViews>
    <sheetView rightToLeft="1" tabSelected="1" zoomScaleSheetLayoutView="75" zoomScalePageLayoutView="0" workbookViewId="0" topLeftCell="A271">
      <selection activeCell="A284" sqref="A1:W16384"/>
    </sheetView>
  </sheetViews>
  <sheetFormatPr defaultColWidth="9.140625" defaultRowHeight="26.25" customHeight="1"/>
  <cols>
    <col min="1" max="1" width="10.140625" style="40" customWidth="1"/>
    <col min="2" max="2" width="9.421875" style="48" customWidth="1"/>
    <col min="3" max="3" width="9.8515625" style="40" customWidth="1"/>
    <col min="4" max="4" width="5.57421875" style="40" customWidth="1"/>
    <col min="5" max="5" width="7.140625" style="40" customWidth="1"/>
    <col min="6" max="6" width="7.28125" style="40" customWidth="1"/>
    <col min="7" max="8" width="5.28125" style="40" customWidth="1"/>
    <col min="9" max="9" width="4.8515625" style="40" customWidth="1"/>
    <col min="10" max="10" width="4.57421875" style="40" customWidth="1"/>
    <col min="11" max="11" width="4.421875" style="40" customWidth="1"/>
    <col min="12" max="13" width="5.140625" style="40" customWidth="1"/>
    <col min="14" max="14" width="4.8515625" style="40" customWidth="1"/>
    <col min="15" max="15" width="5.00390625" style="40" customWidth="1"/>
    <col min="16" max="16" width="4.421875" style="40" customWidth="1"/>
    <col min="17" max="17" width="5.140625" style="40" customWidth="1"/>
    <col min="18" max="18" width="4.8515625" style="40" customWidth="1"/>
    <col min="19" max="21" width="7.421875" style="40" bestFit="1" customWidth="1"/>
    <col min="22" max="16384" width="9.00390625" style="40" customWidth="1"/>
  </cols>
  <sheetData>
    <row r="1" spans="1:21" ht="26.25" customHeight="1">
      <c r="A1" s="126" t="s">
        <v>346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33" ht="26.25" customHeight="1">
      <c r="A2" s="131" t="s">
        <v>195</v>
      </c>
      <c r="B2" s="132"/>
      <c r="C2" s="133"/>
      <c r="D2" s="124" t="s">
        <v>195</v>
      </c>
      <c r="E2" s="124" t="s">
        <v>4</v>
      </c>
      <c r="F2" s="124"/>
      <c r="G2" s="137" t="s">
        <v>272</v>
      </c>
      <c r="H2" s="138"/>
      <c r="I2" s="124" t="s">
        <v>273</v>
      </c>
      <c r="J2" s="124"/>
      <c r="K2" s="124" t="s">
        <v>32</v>
      </c>
      <c r="L2" s="124"/>
      <c r="M2" s="124" t="s">
        <v>33</v>
      </c>
      <c r="N2" s="124"/>
      <c r="O2" s="124" t="s">
        <v>5</v>
      </c>
      <c r="P2" s="124"/>
      <c r="Q2" s="124" t="s">
        <v>6</v>
      </c>
      <c r="R2" s="125"/>
      <c r="S2" s="124" t="s">
        <v>0</v>
      </c>
      <c r="T2" s="125"/>
      <c r="U2" s="125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ht="26.25" customHeight="1">
      <c r="A3" s="134"/>
      <c r="B3" s="135"/>
      <c r="C3" s="136"/>
      <c r="D3" s="125"/>
      <c r="E3" s="39" t="s">
        <v>37</v>
      </c>
      <c r="F3" s="39" t="s">
        <v>38</v>
      </c>
      <c r="G3" s="39" t="s">
        <v>37</v>
      </c>
      <c r="H3" s="39" t="s">
        <v>38</v>
      </c>
      <c r="I3" s="39" t="s">
        <v>37</v>
      </c>
      <c r="J3" s="39" t="s">
        <v>38</v>
      </c>
      <c r="K3" s="39" t="s">
        <v>37</v>
      </c>
      <c r="L3" s="39" t="s">
        <v>38</v>
      </c>
      <c r="M3" s="39" t="s">
        <v>37</v>
      </c>
      <c r="N3" s="39" t="s">
        <v>38</v>
      </c>
      <c r="O3" s="39" t="s">
        <v>37</v>
      </c>
      <c r="P3" s="39" t="s">
        <v>38</v>
      </c>
      <c r="Q3" s="39" t="s">
        <v>37</v>
      </c>
      <c r="R3" s="39" t="s">
        <v>38</v>
      </c>
      <c r="S3" s="39" t="s">
        <v>37</v>
      </c>
      <c r="T3" s="39" t="s">
        <v>38</v>
      </c>
      <c r="U3" s="39" t="s">
        <v>0</v>
      </c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26.25" customHeight="1">
      <c r="A4" s="105" t="s">
        <v>17</v>
      </c>
      <c r="B4" s="106"/>
      <c r="C4" s="32" t="s">
        <v>1</v>
      </c>
      <c r="D4" s="32" t="s">
        <v>274</v>
      </c>
      <c r="E4" s="42">
        <f>+'مرحلة أولى محافظات'!AF4</f>
        <v>498</v>
      </c>
      <c r="F4" s="42">
        <f>+'مرحلة أولى محافظات'!AG4</f>
        <v>418</v>
      </c>
      <c r="G4" s="43">
        <v>2</v>
      </c>
      <c r="H4" s="43">
        <v>4</v>
      </c>
      <c r="I4" s="43">
        <v>3</v>
      </c>
      <c r="J4" s="43">
        <v>5</v>
      </c>
      <c r="K4" s="43">
        <v>2</v>
      </c>
      <c r="L4" s="43">
        <v>0</v>
      </c>
      <c r="M4" s="43">
        <v>0</v>
      </c>
      <c r="N4" s="43">
        <v>3</v>
      </c>
      <c r="O4" s="43">
        <v>0</v>
      </c>
      <c r="P4" s="43">
        <v>3</v>
      </c>
      <c r="Q4" s="43">
        <v>0</v>
      </c>
      <c r="R4" s="43">
        <v>0</v>
      </c>
      <c r="S4" s="44">
        <f>Q4+O4+M4+K4+I4+G4+E4</f>
        <v>505</v>
      </c>
      <c r="T4" s="44">
        <f>R4+P4+N4+L4+J4+H4+F4</f>
        <v>433</v>
      </c>
      <c r="U4" s="39">
        <f>T4+S4</f>
        <v>938</v>
      </c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6.25" customHeight="1">
      <c r="A5" s="107"/>
      <c r="B5" s="108"/>
      <c r="C5" s="32" t="s">
        <v>28</v>
      </c>
      <c r="D5" s="32" t="s">
        <v>274</v>
      </c>
      <c r="E5" s="42">
        <f>+'مرحلة أولى محافظات'!AF5</f>
        <v>2211</v>
      </c>
      <c r="F5" s="42">
        <f>+'مرحلة أولى محافظات'!AG5</f>
        <v>1593</v>
      </c>
      <c r="G5" s="43">
        <v>25</v>
      </c>
      <c r="H5" s="43">
        <v>8</v>
      </c>
      <c r="I5" s="43">
        <v>9</v>
      </c>
      <c r="J5" s="43">
        <v>9</v>
      </c>
      <c r="K5" s="43">
        <v>21</v>
      </c>
      <c r="L5" s="43">
        <v>11</v>
      </c>
      <c r="M5" s="43">
        <v>21</v>
      </c>
      <c r="N5" s="43">
        <v>23</v>
      </c>
      <c r="O5" s="43">
        <v>18</v>
      </c>
      <c r="P5" s="43">
        <v>21</v>
      </c>
      <c r="Q5" s="43">
        <v>10</v>
      </c>
      <c r="R5" s="43">
        <v>2</v>
      </c>
      <c r="S5" s="39">
        <f aca="true" t="shared" si="0" ref="S5:S68">Q5+O5+M5+K5+I5+G5+E5</f>
        <v>2315</v>
      </c>
      <c r="T5" s="39">
        <f aca="true" t="shared" si="1" ref="T5:T68">R5+P5+N5+L5+J5+H5+F5</f>
        <v>1667</v>
      </c>
      <c r="U5" s="39">
        <f aca="true" t="shared" si="2" ref="U5:U68">T5+S5</f>
        <v>3982</v>
      </c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26.25" customHeight="1">
      <c r="A6" s="105" t="s">
        <v>18</v>
      </c>
      <c r="B6" s="106"/>
      <c r="C6" s="32" t="s">
        <v>1</v>
      </c>
      <c r="D6" s="32" t="s">
        <v>274</v>
      </c>
      <c r="E6" s="42">
        <f>+'مرحلة أولى محافظات'!AF6</f>
        <v>166</v>
      </c>
      <c r="F6" s="42">
        <f>+'مرحلة أولى محافظات'!AG6</f>
        <v>119</v>
      </c>
      <c r="G6" s="32">
        <v>1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9">
        <f t="shared" si="0"/>
        <v>167</v>
      </c>
      <c r="T6" s="39">
        <f t="shared" si="1"/>
        <v>119</v>
      </c>
      <c r="U6" s="39">
        <f t="shared" si="2"/>
        <v>286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6.25" customHeight="1">
      <c r="A7" s="107"/>
      <c r="B7" s="108"/>
      <c r="C7" s="32" t="s">
        <v>28</v>
      </c>
      <c r="D7" s="32" t="s">
        <v>274</v>
      </c>
      <c r="E7" s="42">
        <f>+'مرحلة أولى محافظات'!AF7</f>
        <v>887</v>
      </c>
      <c r="F7" s="42">
        <f>+'مرحلة أولى محافظات'!AG7</f>
        <v>509</v>
      </c>
      <c r="G7" s="32">
        <v>3</v>
      </c>
      <c r="H7" s="32">
        <v>1</v>
      </c>
      <c r="I7" s="32">
        <v>1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2</v>
      </c>
      <c r="P7" s="32">
        <v>0</v>
      </c>
      <c r="Q7" s="32">
        <v>0</v>
      </c>
      <c r="R7" s="32">
        <v>0</v>
      </c>
      <c r="S7" s="39">
        <f t="shared" si="0"/>
        <v>893</v>
      </c>
      <c r="T7" s="39">
        <f t="shared" si="1"/>
        <v>510</v>
      </c>
      <c r="U7" s="39">
        <f t="shared" si="2"/>
        <v>1403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ht="26.25" customHeight="1">
      <c r="A8" s="105" t="s">
        <v>19</v>
      </c>
      <c r="B8" s="106"/>
      <c r="C8" s="32" t="s">
        <v>1</v>
      </c>
      <c r="D8" s="32" t="s">
        <v>274</v>
      </c>
      <c r="E8" s="42">
        <f>+'مرحلة أولى محافظات'!AF8</f>
        <v>151</v>
      </c>
      <c r="F8" s="42">
        <f>+'مرحلة أولى محافظات'!AG8</f>
        <v>478</v>
      </c>
      <c r="G8" s="43">
        <v>1</v>
      </c>
      <c r="H8" s="43">
        <v>1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39">
        <f t="shared" si="0"/>
        <v>152</v>
      </c>
      <c r="T8" s="39">
        <f t="shared" si="1"/>
        <v>479</v>
      </c>
      <c r="U8" s="39">
        <f t="shared" si="2"/>
        <v>631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3" ht="26.25" customHeight="1">
      <c r="A9" s="107"/>
      <c r="B9" s="108"/>
      <c r="C9" s="32" t="s">
        <v>28</v>
      </c>
      <c r="D9" s="32" t="s">
        <v>274</v>
      </c>
      <c r="E9" s="42">
        <f>+'مرحلة أولى محافظات'!AF9</f>
        <v>279</v>
      </c>
      <c r="F9" s="42">
        <f>+'مرحلة أولى محافظات'!AG9</f>
        <v>1013</v>
      </c>
      <c r="G9" s="43">
        <v>3</v>
      </c>
      <c r="H9" s="43">
        <v>2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39">
        <f t="shared" si="0"/>
        <v>282</v>
      </c>
      <c r="T9" s="39">
        <f t="shared" si="1"/>
        <v>1015</v>
      </c>
      <c r="U9" s="39">
        <f t="shared" si="2"/>
        <v>1297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33" ht="26.25" customHeight="1">
      <c r="A10" s="105" t="s">
        <v>204</v>
      </c>
      <c r="B10" s="106"/>
      <c r="C10" s="32" t="s">
        <v>1</v>
      </c>
      <c r="D10" s="32" t="s">
        <v>274</v>
      </c>
      <c r="E10" s="42">
        <f>+'مرحلة أولى محافظات'!AF10</f>
        <v>521</v>
      </c>
      <c r="F10" s="42">
        <f>+'مرحلة أولى محافظات'!AG10</f>
        <v>209</v>
      </c>
      <c r="G10" s="32">
        <v>1</v>
      </c>
      <c r="H10" s="32">
        <v>1</v>
      </c>
      <c r="I10" s="32">
        <v>0</v>
      </c>
      <c r="J10" s="32">
        <v>0</v>
      </c>
      <c r="K10" s="32">
        <v>1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9">
        <f t="shared" si="0"/>
        <v>523</v>
      </c>
      <c r="T10" s="39">
        <f t="shared" si="1"/>
        <v>210</v>
      </c>
      <c r="U10" s="39">
        <f t="shared" si="2"/>
        <v>733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ht="26.25" customHeight="1">
      <c r="A11" s="107"/>
      <c r="B11" s="108"/>
      <c r="C11" s="32" t="s">
        <v>28</v>
      </c>
      <c r="D11" s="32" t="s">
        <v>274</v>
      </c>
      <c r="E11" s="42">
        <f>+'مرحلة أولى محافظات'!AF11</f>
        <v>1546</v>
      </c>
      <c r="F11" s="42">
        <f>+'مرحلة أولى محافظات'!AG11</f>
        <v>790</v>
      </c>
      <c r="G11" s="32">
        <v>4</v>
      </c>
      <c r="H11" s="32">
        <v>3</v>
      </c>
      <c r="I11" s="32">
        <v>0</v>
      </c>
      <c r="J11" s="32">
        <v>0</v>
      </c>
      <c r="K11" s="32">
        <v>2</v>
      </c>
      <c r="L11" s="32">
        <v>1</v>
      </c>
      <c r="M11" s="32">
        <v>1</v>
      </c>
      <c r="N11" s="32">
        <v>1</v>
      </c>
      <c r="O11" s="32">
        <v>2</v>
      </c>
      <c r="P11" s="32">
        <v>0</v>
      </c>
      <c r="Q11" s="32">
        <v>1</v>
      </c>
      <c r="R11" s="32">
        <v>0</v>
      </c>
      <c r="S11" s="39">
        <f t="shared" si="0"/>
        <v>1556</v>
      </c>
      <c r="T11" s="39">
        <f t="shared" si="1"/>
        <v>795</v>
      </c>
      <c r="U11" s="39">
        <f t="shared" si="2"/>
        <v>2351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ht="26.25" customHeight="1">
      <c r="A12" s="105" t="s">
        <v>205</v>
      </c>
      <c r="B12" s="106"/>
      <c r="C12" s="32" t="s">
        <v>1</v>
      </c>
      <c r="D12" s="32" t="s">
        <v>274</v>
      </c>
      <c r="E12" s="42">
        <f>+'مرحلة أولى محافظات'!AF12</f>
        <v>219</v>
      </c>
      <c r="F12" s="42">
        <f>+'مرحلة أولى محافظات'!AG12</f>
        <v>286</v>
      </c>
      <c r="G12" s="32">
        <v>2</v>
      </c>
      <c r="H12" s="32">
        <v>1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9">
        <f t="shared" si="0"/>
        <v>221</v>
      </c>
      <c r="T12" s="39">
        <f t="shared" si="1"/>
        <v>287</v>
      </c>
      <c r="U12" s="39">
        <f t="shared" si="2"/>
        <v>508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26.25" customHeight="1">
      <c r="A13" s="107"/>
      <c r="B13" s="108"/>
      <c r="C13" s="32" t="s">
        <v>28</v>
      </c>
      <c r="D13" s="32" t="s">
        <v>274</v>
      </c>
      <c r="E13" s="42">
        <f>+'مرحلة أولى محافظات'!AF13</f>
        <v>726</v>
      </c>
      <c r="F13" s="42">
        <f>+'مرحلة أولى محافظات'!AG13</f>
        <v>822</v>
      </c>
      <c r="G13" s="32">
        <v>2</v>
      </c>
      <c r="H13" s="32">
        <v>1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9">
        <f t="shared" si="0"/>
        <v>728</v>
      </c>
      <c r="T13" s="39">
        <f t="shared" si="1"/>
        <v>823</v>
      </c>
      <c r="U13" s="39">
        <f t="shared" si="2"/>
        <v>1551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26.25" customHeight="1">
      <c r="A14" s="120" t="s">
        <v>275</v>
      </c>
      <c r="B14" s="105" t="s">
        <v>263</v>
      </c>
      <c r="C14" s="32" t="s">
        <v>1</v>
      </c>
      <c r="D14" s="32" t="s">
        <v>274</v>
      </c>
      <c r="E14" s="42">
        <f>+'مرحلة أولى محافظات'!AF14</f>
        <v>156</v>
      </c>
      <c r="F14" s="42">
        <f>+'مرحلة أولى محافظات'!AG14</f>
        <v>81</v>
      </c>
      <c r="G14" s="43">
        <v>2</v>
      </c>
      <c r="H14" s="43">
        <v>1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39">
        <f t="shared" si="0"/>
        <v>158</v>
      </c>
      <c r="T14" s="39">
        <f t="shared" si="1"/>
        <v>82</v>
      </c>
      <c r="U14" s="39">
        <f t="shared" si="2"/>
        <v>240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3" ht="26.25" customHeight="1">
      <c r="A15" s="120"/>
      <c r="B15" s="107"/>
      <c r="C15" s="32" t="s">
        <v>28</v>
      </c>
      <c r="D15" s="32" t="s">
        <v>274</v>
      </c>
      <c r="E15" s="42">
        <f>+'مرحلة أولى محافظات'!AF15</f>
        <v>682</v>
      </c>
      <c r="F15" s="42">
        <f>+'مرحلة أولى محافظات'!AG15</f>
        <v>296</v>
      </c>
      <c r="G15" s="43">
        <v>4</v>
      </c>
      <c r="H15" s="43">
        <v>2</v>
      </c>
      <c r="I15" s="43">
        <v>0</v>
      </c>
      <c r="J15" s="43">
        <v>0</v>
      </c>
      <c r="K15" s="43">
        <v>2</v>
      </c>
      <c r="L15" s="43">
        <v>0</v>
      </c>
      <c r="M15" s="43">
        <v>1</v>
      </c>
      <c r="N15" s="43">
        <v>0</v>
      </c>
      <c r="O15" s="43">
        <v>16</v>
      </c>
      <c r="P15" s="43">
        <v>0</v>
      </c>
      <c r="Q15" s="43">
        <v>0</v>
      </c>
      <c r="R15" s="43">
        <v>0</v>
      </c>
      <c r="S15" s="39">
        <f t="shared" si="0"/>
        <v>705</v>
      </c>
      <c r="T15" s="39">
        <f t="shared" si="1"/>
        <v>298</v>
      </c>
      <c r="U15" s="39">
        <f t="shared" si="2"/>
        <v>1003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3" ht="26.25" customHeight="1">
      <c r="A16" s="120"/>
      <c r="B16" s="105" t="s">
        <v>276</v>
      </c>
      <c r="C16" s="32" t="s">
        <v>1</v>
      </c>
      <c r="D16" s="32" t="s">
        <v>274</v>
      </c>
      <c r="E16" s="42">
        <f>+'مرحلة أولى محافظات'!AF16</f>
        <v>142</v>
      </c>
      <c r="F16" s="42">
        <f>+'مرحلة أولى محافظات'!AG16</f>
        <v>26</v>
      </c>
      <c r="G16" s="43">
        <v>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39">
        <f t="shared" si="0"/>
        <v>147</v>
      </c>
      <c r="T16" s="39">
        <f t="shared" si="1"/>
        <v>26</v>
      </c>
      <c r="U16" s="39">
        <f t="shared" si="2"/>
        <v>173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33" ht="26.25" customHeight="1">
      <c r="A17" s="120"/>
      <c r="B17" s="107"/>
      <c r="C17" s="32" t="s">
        <v>28</v>
      </c>
      <c r="D17" s="32" t="s">
        <v>274</v>
      </c>
      <c r="E17" s="42">
        <f>+'مرحلة أولى محافظات'!AF17</f>
        <v>677</v>
      </c>
      <c r="F17" s="42">
        <f>+'مرحلة أولى محافظات'!AG17</f>
        <v>156</v>
      </c>
      <c r="G17" s="43">
        <v>17</v>
      </c>
      <c r="H17" s="43">
        <v>1</v>
      </c>
      <c r="I17" s="43">
        <v>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4</v>
      </c>
      <c r="P17" s="43">
        <v>0</v>
      </c>
      <c r="Q17" s="43">
        <v>0</v>
      </c>
      <c r="R17" s="43">
        <v>0</v>
      </c>
      <c r="S17" s="39">
        <f t="shared" si="0"/>
        <v>699</v>
      </c>
      <c r="T17" s="39">
        <f t="shared" si="1"/>
        <v>157</v>
      </c>
      <c r="U17" s="39">
        <f t="shared" si="2"/>
        <v>856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:33" ht="26.25" customHeight="1">
      <c r="A18" s="120"/>
      <c r="B18" s="105" t="s">
        <v>277</v>
      </c>
      <c r="C18" s="32" t="s">
        <v>1</v>
      </c>
      <c r="D18" s="32" t="s">
        <v>274</v>
      </c>
      <c r="E18" s="42">
        <f>+'مرحلة أولى محافظات'!AF18</f>
        <v>196</v>
      </c>
      <c r="F18" s="42">
        <f>+'مرحلة أولى محافظات'!AG18</f>
        <v>34</v>
      </c>
      <c r="G18" s="43">
        <v>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39">
        <f t="shared" si="0"/>
        <v>198</v>
      </c>
      <c r="T18" s="39">
        <f t="shared" si="1"/>
        <v>34</v>
      </c>
      <c r="U18" s="39">
        <f t="shared" si="2"/>
        <v>232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:33" ht="26.25" customHeight="1">
      <c r="A19" s="120"/>
      <c r="B19" s="107"/>
      <c r="C19" s="32" t="s">
        <v>28</v>
      </c>
      <c r="D19" s="32" t="s">
        <v>274</v>
      </c>
      <c r="E19" s="42">
        <f>+'مرحلة أولى محافظات'!AF19</f>
        <v>989</v>
      </c>
      <c r="F19" s="42">
        <f>+'مرحلة أولى محافظات'!AG19</f>
        <v>167</v>
      </c>
      <c r="G19" s="43">
        <v>8</v>
      </c>
      <c r="H19" s="43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4</v>
      </c>
      <c r="P19" s="43">
        <v>1</v>
      </c>
      <c r="Q19" s="43">
        <v>0</v>
      </c>
      <c r="R19" s="43">
        <v>0</v>
      </c>
      <c r="S19" s="39">
        <f t="shared" si="0"/>
        <v>1001</v>
      </c>
      <c r="T19" s="39">
        <f t="shared" si="1"/>
        <v>169</v>
      </c>
      <c r="U19" s="39">
        <f t="shared" si="2"/>
        <v>1170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:33" ht="26.25" customHeight="1">
      <c r="A20" s="120"/>
      <c r="B20" s="105" t="s">
        <v>278</v>
      </c>
      <c r="C20" s="32" t="s">
        <v>1</v>
      </c>
      <c r="D20" s="32" t="s">
        <v>274</v>
      </c>
      <c r="E20" s="42">
        <f>+'مرحلة أولى محافظات'!AF20</f>
        <v>134</v>
      </c>
      <c r="F20" s="42">
        <f>+'مرحلة أولى محافظات'!AG20</f>
        <v>122</v>
      </c>
      <c r="G20" s="43">
        <v>8</v>
      </c>
      <c r="H20" s="43">
        <v>6</v>
      </c>
      <c r="I20" s="43">
        <v>0</v>
      </c>
      <c r="J20" s="43">
        <v>0</v>
      </c>
      <c r="K20" s="43">
        <v>1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39">
        <f t="shared" si="0"/>
        <v>143</v>
      </c>
      <c r="T20" s="39">
        <f t="shared" si="1"/>
        <v>128</v>
      </c>
      <c r="U20" s="39">
        <f t="shared" si="2"/>
        <v>271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ht="26.25" customHeight="1">
      <c r="A21" s="120"/>
      <c r="B21" s="107"/>
      <c r="C21" s="32" t="s">
        <v>28</v>
      </c>
      <c r="D21" s="32" t="s">
        <v>274</v>
      </c>
      <c r="E21" s="42">
        <f>+'مرحلة أولى محافظات'!AF21</f>
        <v>607</v>
      </c>
      <c r="F21" s="42">
        <f>+'مرحلة أولى محافظات'!AG21</f>
        <v>330</v>
      </c>
      <c r="G21" s="43">
        <v>26</v>
      </c>
      <c r="H21" s="43">
        <v>19</v>
      </c>
      <c r="I21" s="43">
        <v>1</v>
      </c>
      <c r="J21" s="43">
        <v>0</v>
      </c>
      <c r="K21" s="43">
        <v>14</v>
      </c>
      <c r="L21" s="43">
        <v>1</v>
      </c>
      <c r="M21" s="43">
        <v>0</v>
      </c>
      <c r="N21" s="43">
        <v>0</v>
      </c>
      <c r="O21" s="43">
        <v>8</v>
      </c>
      <c r="P21" s="43">
        <v>0</v>
      </c>
      <c r="Q21" s="43">
        <v>0</v>
      </c>
      <c r="R21" s="43">
        <v>0</v>
      </c>
      <c r="S21" s="39">
        <f t="shared" si="0"/>
        <v>656</v>
      </c>
      <c r="T21" s="39">
        <f t="shared" si="1"/>
        <v>350</v>
      </c>
      <c r="U21" s="39">
        <f t="shared" si="2"/>
        <v>1006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:33" ht="26.25" customHeight="1">
      <c r="A22" s="120"/>
      <c r="B22" s="105" t="s">
        <v>279</v>
      </c>
      <c r="C22" s="32" t="s">
        <v>1</v>
      </c>
      <c r="D22" s="32" t="s">
        <v>274</v>
      </c>
      <c r="E22" s="42">
        <f>+'مرحلة أولى محافظات'!AF22</f>
        <v>94</v>
      </c>
      <c r="F22" s="42">
        <f>+'مرحلة أولى محافظات'!AG22</f>
        <v>85</v>
      </c>
      <c r="G22" s="43">
        <v>0</v>
      </c>
      <c r="H22" s="43">
        <v>2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39">
        <f t="shared" si="0"/>
        <v>94</v>
      </c>
      <c r="T22" s="39">
        <f t="shared" si="1"/>
        <v>87</v>
      </c>
      <c r="U22" s="39">
        <f t="shared" si="2"/>
        <v>181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3" ht="26.25" customHeight="1">
      <c r="A23" s="120"/>
      <c r="B23" s="107"/>
      <c r="C23" s="32" t="s">
        <v>28</v>
      </c>
      <c r="D23" s="32" t="s">
        <v>274</v>
      </c>
      <c r="E23" s="42">
        <f>+'مرحلة أولى محافظات'!AF23</f>
        <v>321</v>
      </c>
      <c r="F23" s="42">
        <f>+'مرحلة أولى محافظات'!AG23</f>
        <v>186</v>
      </c>
      <c r="G23" s="43">
        <v>1</v>
      </c>
      <c r="H23" s="43">
        <v>7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10</v>
      </c>
      <c r="P23" s="43">
        <v>2</v>
      </c>
      <c r="Q23" s="43">
        <v>0</v>
      </c>
      <c r="R23" s="43">
        <v>0</v>
      </c>
      <c r="S23" s="39">
        <f t="shared" si="0"/>
        <v>332</v>
      </c>
      <c r="T23" s="39">
        <f t="shared" si="1"/>
        <v>195</v>
      </c>
      <c r="U23" s="39">
        <f t="shared" si="2"/>
        <v>527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33" ht="26.25" customHeight="1">
      <c r="A24" s="120"/>
      <c r="B24" s="105" t="s">
        <v>280</v>
      </c>
      <c r="C24" s="32" t="s">
        <v>1</v>
      </c>
      <c r="D24" s="32" t="s">
        <v>274</v>
      </c>
      <c r="E24" s="42">
        <f>+'مرحلة أولى محافظات'!AF24</f>
        <v>90</v>
      </c>
      <c r="F24" s="42">
        <f>+'مرحلة أولى محافظات'!AG24</f>
        <v>23</v>
      </c>
      <c r="G24" s="43">
        <v>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2</v>
      </c>
      <c r="P24" s="43">
        <v>0</v>
      </c>
      <c r="Q24" s="43">
        <v>0</v>
      </c>
      <c r="R24" s="43">
        <v>0</v>
      </c>
      <c r="S24" s="39">
        <f t="shared" si="0"/>
        <v>93</v>
      </c>
      <c r="T24" s="39">
        <f t="shared" si="1"/>
        <v>23</v>
      </c>
      <c r="U24" s="39">
        <f t="shared" si="2"/>
        <v>116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:33" ht="26.25" customHeight="1">
      <c r="A25" s="120"/>
      <c r="B25" s="107"/>
      <c r="C25" s="32" t="s">
        <v>28</v>
      </c>
      <c r="D25" s="32" t="s">
        <v>274</v>
      </c>
      <c r="E25" s="42">
        <f>+'مرحلة أولى محافظات'!AF25</f>
        <v>418</v>
      </c>
      <c r="F25" s="42">
        <f>+'مرحلة أولى محافظات'!AG25</f>
        <v>75</v>
      </c>
      <c r="G25" s="43">
        <v>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</v>
      </c>
      <c r="N25" s="43">
        <v>0</v>
      </c>
      <c r="O25" s="43">
        <v>4</v>
      </c>
      <c r="P25" s="43">
        <v>0</v>
      </c>
      <c r="Q25" s="43">
        <v>0</v>
      </c>
      <c r="R25" s="43">
        <v>0</v>
      </c>
      <c r="S25" s="39">
        <f t="shared" si="0"/>
        <v>428</v>
      </c>
      <c r="T25" s="39">
        <f t="shared" si="1"/>
        <v>75</v>
      </c>
      <c r="U25" s="39">
        <f t="shared" si="2"/>
        <v>503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:33" ht="26.25" customHeight="1">
      <c r="A26" s="120"/>
      <c r="B26" s="121" t="s">
        <v>281</v>
      </c>
      <c r="C26" s="32" t="s">
        <v>1</v>
      </c>
      <c r="D26" s="32" t="s">
        <v>274</v>
      </c>
      <c r="E26" s="42">
        <f>+'مرحلة أولى محافظات'!AF26</f>
        <v>133</v>
      </c>
      <c r="F26" s="42">
        <f>+'مرحلة أولى محافظات'!AG26</f>
        <v>37</v>
      </c>
      <c r="G26" s="43">
        <v>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1</v>
      </c>
      <c r="P26" s="43">
        <v>0</v>
      </c>
      <c r="Q26" s="43">
        <v>0</v>
      </c>
      <c r="R26" s="43">
        <v>0</v>
      </c>
      <c r="S26" s="39">
        <f t="shared" si="0"/>
        <v>135</v>
      </c>
      <c r="T26" s="39">
        <f t="shared" si="1"/>
        <v>37</v>
      </c>
      <c r="U26" s="39">
        <f t="shared" si="2"/>
        <v>172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3" ht="26.25" customHeight="1">
      <c r="A27" s="120"/>
      <c r="B27" s="121"/>
      <c r="C27" s="32" t="s">
        <v>28</v>
      </c>
      <c r="D27" s="32" t="s">
        <v>274</v>
      </c>
      <c r="E27" s="42">
        <f>+'مرحلة أولى محافظات'!AF27</f>
        <v>757</v>
      </c>
      <c r="F27" s="42">
        <f>+'مرحلة أولى محافظات'!AG27</f>
        <v>127</v>
      </c>
      <c r="G27" s="43">
        <v>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5</v>
      </c>
      <c r="P27" s="43">
        <v>0</v>
      </c>
      <c r="Q27" s="43">
        <v>0</v>
      </c>
      <c r="R27" s="43">
        <v>0</v>
      </c>
      <c r="S27" s="39">
        <f t="shared" si="0"/>
        <v>765</v>
      </c>
      <c r="T27" s="39">
        <f t="shared" si="1"/>
        <v>127</v>
      </c>
      <c r="U27" s="39">
        <f t="shared" si="2"/>
        <v>892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3" ht="26.25" customHeight="1">
      <c r="A28" s="120"/>
      <c r="B28" s="122" t="s">
        <v>36</v>
      </c>
      <c r="C28" s="35" t="s">
        <v>1</v>
      </c>
      <c r="D28" s="35" t="s">
        <v>274</v>
      </c>
      <c r="E28" s="53">
        <f>+'مرحلة أولى محافظات'!AF28</f>
        <v>945</v>
      </c>
      <c r="F28" s="53">
        <f>+'مرحلة أولى محافظات'!AG28</f>
        <v>408</v>
      </c>
      <c r="G28" s="35">
        <f aca="true" t="shared" si="3" ref="G28:R28">G26+G24+G22+G20+G18+G16+G14</f>
        <v>19</v>
      </c>
      <c r="H28" s="35">
        <f t="shared" si="3"/>
        <v>9</v>
      </c>
      <c r="I28" s="35">
        <f t="shared" si="3"/>
        <v>0</v>
      </c>
      <c r="J28" s="35">
        <f t="shared" si="3"/>
        <v>0</v>
      </c>
      <c r="K28" s="35">
        <f t="shared" si="3"/>
        <v>1</v>
      </c>
      <c r="L28" s="35">
        <f t="shared" si="3"/>
        <v>0</v>
      </c>
      <c r="M28" s="35">
        <f t="shared" si="3"/>
        <v>0</v>
      </c>
      <c r="N28" s="35">
        <f t="shared" si="3"/>
        <v>0</v>
      </c>
      <c r="O28" s="35">
        <f t="shared" si="3"/>
        <v>3</v>
      </c>
      <c r="P28" s="35">
        <f>P26+P24+P22+P20+P18+P16+P14</f>
        <v>0</v>
      </c>
      <c r="Q28" s="35">
        <f t="shared" si="3"/>
        <v>0</v>
      </c>
      <c r="R28" s="35">
        <f t="shared" si="3"/>
        <v>0</v>
      </c>
      <c r="S28" s="39">
        <f t="shared" si="0"/>
        <v>968</v>
      </c>
      <c r="T28" s="39">
        <f t="shared" si="1"/>
        <v>417</v>
      </c>
      <c r="U28" s="39">
        <f t="shared" si="2"/>
        <v>1385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3" ht="26.25" customHeight="1">
      <c r="A29" s="120"/>
      <c r="B29" s="123"/>
      <c r="C29" s="35" t="s">
        <v>28</v>
      </c>
      <c r="D29" s="35" t="s">
        <v>274</v>
      </c>
      <c r="E29" s="53">
        <f>+'مرحلة أولى محافظات'!AF29</f>
        <v>4451</v>
      </c>
      <c r="F29" s="53">
        <f>+'مرحلة أولى محافظات'!AG29</f>
        <v>1337</v>
      </c>
      <c r="G29" s="35">
        <f aca="true" t="shared" si="4" ref="G29:R29">G27+G25+G23+G21+G19+G17+G15</f>
        <v>64</v>
      </c>
      <c r="H29" s="35">
        <f t="shared" si="4"/>
        <v>30</v>
      </c>
      <c r="I29" s="35">
        <f t="shared" si="4"/>
        <v>2</v>
      </c>
      <c r="J29" s="35">
        <f t="shared" si="4"/>
        <v>0</v>
      </c>
      <c r="K29" s="35">
        <f t="shared" si="4"/>
        <v>16</v>
      </c>
      <c r="L29" s="35">
        <f t="shared" si="4"/>
        <v>1</v>
      </c>
      <c r="M29" s="35">
        <f t="shared" si="4"/>
        <v>2</v>
      </c>
      <c r="N29" s="35">
        <f t="shared" si="4"/>
        <v>0</v>
      </c>
      <c r="O29" s="35">
        <f t="shared" si="4"/>
        <v>51</v>
      </c>
      <c r="P29" s="35">
        <f t="shared" si="4"/>
        <v>3</v>
      </c>
      <c r="Q29" s="35">
        <f t="shared" si="4"/>
        <v>0</v>
      </c>
      <c r="R29" s="35">
        <f t="shared" si="4"/>
        <v>0</v>
      </c>
      <c r="S29" s="39">
        <f t="shared" si="0"/>
        <v>4586</v>
      </c>
      <c r="T29" s="39">
        <f t="shared" si="1"/>
        <v>1371</v>
      </c>
      <c r="U29" s="39">
        <f t="shared" si="2"/>
        <v>5957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ht="26.25" customHeight="1">
      <c r="A30" s="110" t="s">
        <v>249</v>
      </c>
      <c r="B30" s="105" t="s">
        <v>282</v>
      </c>
      <c r="C30" s="32" t="s">
        <v>1</v>
      </c>
      <c r="D30" s="32" t="s">
        <v>274</v>
      </c>
      <c r="E30" s="42">
        <f>+'مرحلة أولى محافظات'!AF30</f>
        <v>110</v>
      </c>
      <c r="F30" s="42">
        <f>+'مرحلة أولى محافظات'!AG30</f>
        <v>16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9">
        <f t="shared" si="0"/>
        <v>110</v>
      </c>
      <c r="T30" s="39">
        <f t="shared" si="1"/>
        <v>16</v>
      </c>
      <c r="U30" s="39">
        <f t="shared" si="2"/>
        <v>126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33" ht="26.25" customHeight="1">
      <c r="A31" s="110"/>
      <c r="B31" s="107"/>
      <c r="C31" s="32" t="s">
        <v>28</v>
      </c>
      <c r="D31" s="32" t="s">
        <v>274</v>
      </c>
      <c r="E31" s="42">
        <f>+'مرحلة أولى محافظات'!AF31</f>
        <v>546</v>
      </c>
      <c r="F31" s="42">
        <f>+'مرحلة أولى محافظات'!AG31</f>
        <v>94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9">
        <f t="shared" si="0"/>
        <v>546</v>
      </c>
      <c r="T31" s="39">
        <f t="shared" si="1"/>
        <v>94</v>
      </c>
      <c r="U31" s="39">
        <f t="shared" si="2"/>
        <v>640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:33" ht="26.25" customHeight="1">
      <c r="A32" s="110"/>
      <c r="B32" s="105" t="s">
        <v>283</v>
      </c>
      <c r="C32" s="32" t="s">
        <v>1</v>
      </c>
      <c r="D32" s="32" t="s">
        <v>274</v>
      </c>
      <c r="E32" s="42">
        <f>+'مرحلة أولى محافظات'!AF32</f>
        <v>75</v>
      </c>
      <c r="F32" s="42">
        <f>+'مرحلة أولى محافظات'!AG32</f>
        <v>22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9">
        <f t="shared" si="0"/>
        <v>75</v>
      </c>
      <c r="T32" s="39">
        <f t="shared" si="1"/>
        <v>22</v>
      </c>
      <c r="U32" s="39">
        <f t="shared" si="2"/>
        <v>97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:33" ht="26.25" customHeight="1">
      <c r="A33" s="110"/>
      <c r="B33" s="107"/>
      <c r="C33" s="32" t="s">
        <v>28</v>
      </c>
      <c r="D33" s="32" t="s">
        <v>274</v>
      </c>
      <c r="E33" s="42">
        <f>+'مرحلة أولى محافظات'!AF33</f>
        <v>524</v>
      </c>
      <c r="F33" s="42">
        <f>+'مرحلة أولى محافظات'!AG33</f>
        <v>111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9">
        <f t="shared" si="0"/>
        <v>524</v>
      </c>
      <c r="T33" s="39">
        <f t="shared" si="1"/>
        <v>111</v>
      </c>
      <c r="U33" s="39">
        <f t="shared" si="2"/>
        <v>635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:33" ht="26.25" customHeight="1">
      <c r="A34" s="110"/>
      <c r="B34" s="105" t="s">
        <v>284</v>
      </c>
      <c r="C34" s="32" t="s">
        <v>1</v>
      </c>
      <c r="D34" s="32" t="s">
        <v>274</v>
      </c>
      <c r="E34" s="42">
        <f>+'مرحلة أولى محافظات'!AF34</f>
        <v>57</v>
      </c>
      <c r="F34" s="42">
        <f>+'مرحلة أولى محافظات'!AG34</f>
        <v>8</v>
      </c>
      <c r="G34" s="32">
        <v>0</v>
      </c>
      <c r="H34" s="32">
        <v>0</v>
      </c>
      <c r="I34" s="32">
        <v>1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9">
        <f t="shared" si="0"/>
        <v>58</v>
      </c>
      <c r="T34" s="39">
        <f t="shared" si="1"/>
        <v>8</v>
      </c>
      <c r="U34" s="39">
        <f t="shared" si="2"/>
        <v>66</v>
      </c>
      <c r="V34" s="41">
        <f>S28+S46</f>
        <v>1402</v>
      </c>
      <c r="W34" s="41">
        <f>T28+T46</f>
        <v>519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:33" ht="26.25" customHeight="1">
      <c r="A35" s="110"/>
      <c r="B35" s="107"/>
      <c r="C35" s="32" t="s">
        <v>28</v>
      </c>
      <c r="D35" s="32" t="s">
        <v>274</v>
      </c>
      <c r="E35" s="42">
        <f>+'مرحلة أولى محافظات'!AF35</f>
        <v>401</v>
      </c>
      <c r="F35" s="42">
        <f>+'مرحلة أولى محافظات'!AG35</f>
        <v>43</v>
      </c>
      <c r="G35" s="32">
        <v>3</v>
      </c>
      <c r="H35" s="32">
        <v>0</v>
      </c>
      <c r="I35" s="32">
        <v>3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9">
        <f t="shared" si="0"/>
        <v>407</v>
      </c>
      <c r="T35" s="39">
        <f t="shared" si="1"/>
        <v>43</v>
      </c>
      <c r="U35" s="39">
        <f t="shared" si="2"/>
        <v>450</v>
      </c>
      <c r="V35" s="41">
        <f>S29+S47</f>
        <v>7197</v>
      </c>
      <c r="W35" s="41">
        <f>T29+T47</f>
        <v>1874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:33" ht="26.25" customHeight="1">
      <c r="A36" s="110"/>
      <c r="B36" s="105" t="s">
        <v>285</v>
      </c>
      <c r="C36" s="32" t="s">
        <v>1</v>
      </c>
      <c r="D36" s="32" t="s">
        <v>274</v>
      </c>
      <c r="E36" s="42">
        <f>+'مرحلة أولى محافظات'!AF36</f>
        <v>45</v>
      </c>
      <c r="F36" s="42">
        <f>+'مرحلة أولى محافظات'!AG36</f>
        <v>16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9">
        <f t="shared" si="0"/>
        <v>45</v>
      </c>
      <c r="T36" s="39">
        <f t="shared" si="1"/>
        <v>16</v>
      </c>
      <c r="U36" s="39">
        <f t="shared" si="2"/>
        <v>61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:33" ht="26.25" customHeight="1">
      <c r="A37" s="110"/>
      <c r="B37" s="107"/>
      <c r="C37" s="32" t="s">
        <v>28</v>
      </c>
      <c r="D37" s="32" t="s">
        <v>274</v>
      </c>
      <c r="E37" s="42">
        <f>+'مرحلة أولى محافظات'!AF37</f>
        <v>268</v>
      </c>
      <c r="F37" s="42">
        <f>+'مرحلة أولى محافظات'!AG37</f>
        <v>58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9">
        <f t="shared" si="0"/>
        <v>268</v>
      </c>
      <c r="T37" s="39">
        <f t="shared" si="1"/>
        <v>58</v>
      </c>
      <c r="U37" s="39">
        <f t="shared" si="2"/>
        <v>326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ht="26.25" customHeight="1">
      <c r="A38" s="110"/>
      <c r="B38" s="105" t="s">
        <v>286</v>
      </c>
      <c r="C38" s="32" t="s">
        <v>1</v>
      </c>
      <c r="D38" s="32" t="s">
        <v>274</v>
      </c>
      <c r="E38" s="42">
        <f>+'مرحلة أولى محافظات'!AF38</f>
        <v>68</v>
      </c>
      <c r="F38" s="42">
        <f>+'مرحلة أولى محافظات'!AG38</f>
        <v>19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9">
        <f t="shared" si="0"/>
        <v>68</v>
      </c>
      <c r="T38" s="39">
        <f t="shared" si="1"/>
        <v>19</v>
      </c>
      <c r="U38" s="39">
        <f t="shared" si="2"/>
        <v>87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26.25" customHeight="1">
      <c r="A39" s="110"/>
      <c r="B39" s="107"/>
      <c r="C39" s="32" t="s">
        <v>28</v>
      </c>
      <c r="D39" s="32" t="s">
        <v>274</v>
      </c>
      <c r="E39" s="42">
        <f>+'مرحلة أولى محافظات'!AF39</f>
        <v>398</v>
      </c>
      <c r="F39" s="42">
        <f>+'مرحلة أولى محافظات'!AG39</f>
        <v>68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9">
        <f t="shared" si="0"/>
        <v>398</v>
      </c>
      <c r="T39" s="39">
        <f t="shared" si="1"/>
        <v>68</v>
      </c>
      <c r="U39" s="39">
        <f t="shared" si="2"/>
        <v>466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:33" ht="26.25" customHeight="1">
      <c r="A40" s="110"/>
      <c r="B40" s="105" t="s">
        <v>287</v>
      </c>
      <c r="C40" s="32" t="s">
        <v>1</v>
      </c>
      <c r="D40" s="32" t="s">
        <v>274</v>
      </c>
      <c r="E40" s="42">
        <f>+'مرحلة أولى محافظات'!AF40</f>
        <v>47</v>
      </c>
      <c r="F40" s="42">
        <f>+'مرحلة أولى محافظات'!AG40</f>
        <v>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9">
        <f t="shared" si="0"/>
        <v>47</v>
      </c>
      <c r="T40" s="39">
        <f t="shared" si="1"/>
        <v>4</v>
      </c>
      <c r="U40" s="39">
        <f t="shared" si="2"/>
        <v>51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33" ht="26.25" customHeight="1">
      <c r="A41" s="110"/>
      <c r="B41" s="107"/>
      <c r="C41" s="32" t="s">
        <v>28</v>
      </c>
      <c r="D41" s="32" t="s">
        <v>274</v>
      </c>
      <c r="E41" s="42">
        <f>+'مرحلة أولى محافظات'!AF41</f>
        <v>232</v>
      </c>
      <c r="F41" s="42">
        <f>+'مرحلة أولى محافظات'!AG41</f>
        <v>21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9">
        <f t="shared" si="0"/>
        <v>232</v>
      </c>
      <c r="T41" s="39">
        <f t="shared" si="1"/>
        <v>21</v>
      </c>
      <c r="U41" s="39">
        <f t="shared" si="2"/>
        <v>253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1:33" ht="26.25" customHeight="1">
      <c r="A42" s="110"/>
      <c r="B42" s="105" t="s">
        <v>288</v>
      </c>
      <c r="C42" s="32" t="s">
        <v>1</v>
      </c>
      <c r="D42" s="32" t="s">
        <v>274</v>
      </c>
      <c r="E42" s="42">
        <f>+'مرحلة أولى محافظات'!AF42</f>
        <v>2</v>
      </c>
      <c r="F42" s="42">
        <f>+'مرحلة أولى محافظات'!AG42</f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9">
        <f t="shared" si="0"/>
        <v>2</v>
      </c>
      <c r="T42" s="39">
        <f t="shared" si="1"/>
        <v>0</v>
      </c>
      <c r="U42" s="39">
        <f t="shared" si="2"/>
        <v>2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33" ht="26.25" customHeight="1">
      <c r="A43" s="110"/>
      <c r="B43" s="107"/>
      <c r="C43" s="32" t="s">
        <v>28</v>
      </c>
      <c r="D43" s="32" t="s">
        <v>274</v>
      </c>
      <c r="E43" s="42">
        <f>+'مرحلة أولى محافظات'!AF43</f>
        <v>14</v>
      </c>
      <c r="F43" s="42">
        <f>+'مرحلة أولى محافظات'!AG43</f>
        <v>1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9">
        <f t="shared" si="0"/>
        <v>14</v>
      </c>
      <c r="T43" s="39">
        <f t="shared" si="1"/>
        <v>1</v>
      </c>
      <c r="U43" s="39">
        <f t="shared" si="2"/>
        <v>15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:33" ht="26.25" customHeight="1">
      <c r="A44" s="110"/>
      <c r="B44" s="105" t="s">
        <v>289</v>
      </c>
      <c r="C44" s="32" t="s">
        <v>1</v>
      </c>
      <c r="D44" s="32" t="s">
        <v>274</v>
      </c>
      <c r="E44" s="42">
        <f>+'مرحلة أولى محافظات'!AF44</f>
        <v>29</v>
      </c>
      <c r="F44" s="42">
        <f>+'مرحلة أولى محافظات'!AG44</f>
        <v>17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9">
        <f t="shared" si="0"/>
        <v>29</v>
      </c>
      <c r="T44" s="39">
        <f t="shared" si="1"/>
        <v>17</v>
      </c>
      <c r="U44" s="39">
        <f t="shared" si="2"/>
        <v>46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ht="26.25" customHeight="1">
      <c r="A45" s="110"/>
      <c r="B45" s="107"/>
      <c r="C45" s="32" t="s">
        <v>28</v>
      </c>
      <c r="D45" s="32" t="s">
        <v>274</v>
      </c>
      <c r="E45" s="42">
        <f>+'مرحلة أولى محافظات'!AF45</f>
        <v>222</v>
      </c>
      <c r="F45" s="42">
        <f>+'مرحلة أولى محافظات'!AG45</f>
        <v>107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9">
        <f t="shared" si="0"/>
        <v>222</v>
      </c>
      <c r="T45" s="39">
        <f t="shared" si="1"/>
        <v>107</v>
      </c>
      <c r="U45" s="39">
        <f t="shared" si="2"/>
        <v>329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:33" ht="26.25" customHeight="1">
      <c r="A46" s="110"/>
      <c r="B46" s="112" t="s">
        <v>267</v>
      </c>
      <c r="C46" s="35" t="s">
        <v>1</v>
      </c>
      <c r="D46" s="35" t="s">
        <v>274</v>
      </c>
      <c r="E46" s="53">
        <f>+'مرحلة أولى محافظات'!AF46</f>
        <v>433</v>
      </c>
      <c r="F46" s="53">
        <f>+'مرحلة أولى محافظات'!AG46</f>
        <v>102</v>
      </c>
      <c r="G46" s="35">
        <f aca="true" t="shared" si="5" ref="G46:R46">G44+G42+G40+G38+G36+G34+G32+G30</f>
        <v>0</v>
      </c>
      <c r="H46" s="35">
        <f t="shared" si="5"/>
        <v>0</v>
      </c>
      <c r="I46" s="35">
        <f t="shared" si="5"/>
        <v>1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9">
        <f t="shared" si="0"/>
        <v>434</v>
      </c>
      <c r="T46" s="39">
        <f t="shared" si="1"/>
        <v>102</v>
      </c>
      <c r="U46" s="39">
        <f t="shared" si="2"/>
        <v>536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:33" ht="26.25" customHeight="1">
      <c r="A47" s="111"/>
      <c r="B47" s="113"/>
      <c r="C47" s="35" t="s">
        <v>28</v>
      </c>
      <c r="D47" s="35" t="s">
        <v>274</v>
      </c>
      <c r="E47" s="53">
        <f>+'مرحلة أولى محافظات'!AF47</f>
        <v>2605</v>
      </c>
      <c r="F47" s="53">
        <f>+'مرحلة أولى محافظات'!AG47</f>
        <v>503</v>
      </c>
      <c r="G47" s="35">
        <f aca="true" t="shared" si="6" ref="G47:R47">G45+G43+G41+G39+G37+G35+G33+G31</f>
        <v>3</v>
      </c>
      <c r="H47" s="35">
        <f t="shared" si="6"/>
        <v>0</v>
      </c>
      <c r="I47" s="35">
        <f t="shared" si="6"/>
        <v>3</v>
      </c>
      <c r="J47" s="35">
        <f t="shared" si="6"/>
        <v>0</v>
      </c>
      <c r="K47" s="35">
        <f t="shared" si="6"/>
        <v>0</v>
      </c>
      <c r="L47" s="35">
        <f t="shared" si="6"/>
        <v>0</v>
      </c>
      <c r="M47" s="35">
        <f t="shared" si="6"/>
        <v>0</v>
      </c>
      <c r="N47" s="35">
        <f t="shared" si="6"/>
        <v>0</v>
      </c>
      <c r="O47" s="35">
        <f t="shared" si="6"/>
        <v>0</v>
      </c>
      <c r="P47" s="35">
        <f t="shared" si="6"/>
        <v>0</v>
      </c>
      <c r="Q47" s="35">
        <f t="shared" si="6"/>
        <v>0</v>
      </c>
      <c r="R47" s="35">
        <f t="shared" si="6"/>
        <v>0</v>
      </c>
      <c r="S47" s="39">
        <f t="shared" si="0"/>
        <v>2611</v>
      </c>
      <c r="T47" s="39">
        <f t="shared" si="1"/>
        <v>503</v>
      </c>
      <c r="U47" s="39">
        <f t="shared" si="2"/>
        <v>3114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:33" ht="26.25" customHeight="1">
      <c r="A48" s="105" t="s">
        <v>290</v>
      </c>
      <c r="B48" s="106"/>
      <c r="C48" s="32" t="s">
        <v>1</v>
      </c>
      <c r="D48" s="32" t="s">
        <v>274</v>
      </c>
      <c r="E48" s="42">
        <f>+'مرحلة أولى محافظات'!AF48</f>
        <v>75</v>
      </c>
      <c r="F48" s="42">
        <f>+'مرحلة أولى محافظات'!AG48</f>
        <v>113</v>
      </c>
      <c r="G48" s="32">
        <v>0</v>
      </c>
      <c r="H48" s="32">
        <v>3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1</v>
      </c>
      <c r="P48" s="32">
        <v>0</v>
      </c>
      <c r="Q48" s="32">
        <v>0</v>
      </c>
      <c r="R48" s="32">
        <v>0</v>
      </c>
      <c r="S48" s="39">
        <f t="shared" si="0"/>
        <v>76</v>
      </c>
      <c r="T48" s="39">
        <f t="shared" si="1"/>
        <v>116</v>
      </c>
      <c r="U48" s="39">
        <f t="shared" si="2"/>
        <v>192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:33" ht="26.25" customHeight="1">
      <c r="A49" s="107"/>
      <c r="B49" s="108"/>
      <c r="C49" s="32" t="s">
        <v>28</v>
      </c>
      <c r="D49" s="32" t="s">
        <v>274</v>
      </c>
      <c r="E49" s="42">
        <f>+'مرحلة أولى محافظات'!AF49</f>
        <v>343</v>
      </c>
      <c r="F49" s="42">
        <f>+'مرحلة أولى محافظات'!AG49</f>
        <v>434</v>
      </c>
      <c r="G49" s="32">
        <v>4</v>
      </c>
      <c r="H49" s="32">
        <v>8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2</v>
      </c>
      <c r="P49" s="32">
        <v>1</v>
      </c>
      <c r="Q49" s="32">
        <v>0</v>
      </c>
      <c r="R49" s="32">
        <v>0</v>
      </c>
      <c r="S49" s="39">
        <f t="shared" si="0"/>
        <v>349</v>
      </c>
      <c r="T49" s="39">
        <f t="shared" si="1"/>
        <v>443</v>
      </c>
      <c r="U49" s="39">
        <f t="shared" si="2"/>
        <v>792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:33" ht="26.25" customHeight="1">
      <c r="A50" s="105" t="s">
        <v>216</v>
      </c>
      <c r="B50" s="106"/>
      <c r="C50" s="32" t="s">
        <v>1</v>
      </c>
      <c r="D50" s="32" t="s">
        <v>274</v>
      </c>
      <c r="E50" s="42">
        <f>+'مرحلة أولى محافظات'!AF50</f>
        <v>301</v>
      </c>
      <c r="F50" s="42">
        <f>+'مرحلة أولى محافظات'!AG50</f>
        <v>215</v>
      </c>
      <c r="G50" s="32">
        <v>5</v>
      </c>
      <c r="H50" s="32">
        <v>5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9">
        <f t="shared" si="0"/>
        <v>306</v>
      </c>
      <c r="T50" s="39">
        <f t="shared" si="1"/>
        <v>220</v>
      </c>
      <c r="U50" s="39">
        <f t="shared" si="2"/>
        <v>526</v>
      </c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:33" ht="26.25" customHeight="1">
      <c r="A51" s="107"/>
      <c r="B51" s="108"/>
      <c r="C51" s="32" t="s">
        <v>28</v>
      </c>
      <c r="D51" s="32" t="s">
        <v>274</v>
      </c>
      <c r="E51" s="42">
        <f>+'مرحلة أولى محافظات'!AF51</f>
        <v>1315</v>
      </c>
      <c r="F51" s="42">
        <f>+'مرحلة أولى محافظات'!AG51</f>
        <v>643</v>
      </c>
      <c r="G51" s="32">
        <v>10</v>
      </c>
      <c r="H51" s="32">
        <v>14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2</v>
      </c>
      <c r="P51" s="32">
        <v>0</v>
      </c>
      <c r="Q51" s="32">
        <v>0</v>
      </c>
      <c r="R51" s="32">
        <v>0</v>
      </c>
      <c r="S51" s="39">
        <f t="shared" si="0"/>
        <v>1327</v>
      </c>
      <c r="T51" s="39">
        <f t="shared" si="1"/>
        <v>657</v>
      </c>
      <c r="U51" s="39">
        <f t="shared" si="2"/>
        <v>1984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:33" ht="26.25" customHeight="1">
      <c r="A52" s="128" t="s">
        <v>291</v>
      </c>
      <c r="B52" s="127" t="s">
        <v>368</v>
      </c>
      <c r="C52" s="32" t="s">
        <v>1</v>
      </c>
      <c r="D52" s="32" t="s">
        <v>12</v>
      </c>
      <c r="E52" s="42">
        <f>+'مرحلة أولى محافظات'!AF52</f>
        <v>68</v>
      </c>
      <c r="F52" s="42">
        <f>+'مرحلة أولى محافظات'!AG52</f>
        <v>63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9">
        <f t="shared" si="0"/>
        <v>68</v>
      </c>
      <c r="T52" s="39">
        <f t="shared" si="1"/>
        <v>63</v>
      </c>
      <c r="U52" s="39">
        <f t="shared" si="2"/>
        <v>131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33" ht="26.25" customHeight="1">
      <c r="A53" s="129"/>
      <c r="B53" s="127"/>
      <c r="C53" s="32" t="s">
        <v>28</v>
      </c>
      <c r="D53" s="32" t="s">
        <v>12</v>
      </c>
      <c r="E53" s="42">
        <f>+'مرحلة أولى محافظات'!AF53</f>
        <v>208</v>
      </c>
      <c r="F53" s="42">
        <f>+'مرحلة أولى محافظات'!AG53</f>
        <v>153</v>
      </c>
      <c r="G53" s="32">
        <v>0</v>
      </c>
      <c r="H53" s="32">
        <v>1</v>
      </c>
      <c r="I53" s="32">
        <v>0</v>
      </c>
      <c r="J53" s="32">
        <v>0</v>
      </c>
      <c r="K53" s="32">
        <v>0</v>
      </c>
      <c r="L53" s="32">
        <v>0</v>
      </c>
      <c r="M53" s="32">
        <v>1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9">
        <f t="shared" si="0"/>
        <v>209</v>
      </c>
      <c r="T53" s="39">
        <f t="shared" si="1"/>
        <v>154</v>
      </c>
      <c r="U53" s="39">
        <f t="shared" si="2"/>
        <v>363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:33" ht="26.25" customHeight="1">
      <c r="A54" s="129"/>
      <c r="B54" s="127" t="s">
        <v>369</v>
      </c>
      <c r="C54" s="32" t="s">
        <v>1</v>
      </c>
      <c r="D54" s="32" t="s">
        <v>12</v>
      </c>
      <c r="E54" s="42">
        <f>+'مرحلة أولى محافظات'!AF54</f>
        <v>79</v>
      </c>
      <c r="F54" s="42">
        <f>+'مرحلة أولى محافظات'!AG54</f>
        <v>96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9">
        <f t="shared" si="0"/>
        <v>79</v>
      </c>
      <c r="T54" s="39">
        <f t="shared" si="1"/>
        <v>96</v>
      </c>
      <c r="U54" s="39">
        <f t="shared" si="2"/>
        <v>175</v>
      </c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:33" ht="26.25" customHeight="1">
      <c r="A55" s="129"/>
      <c r="B55" s="127"/>
      <c r="C55" s="32" t="s">
        <v>28</v>
      </c>
      <c r="D55" s="32" t="s">
        <v>12</v>
      </c>
      <c r="E55" s="42">
        <f>+'مرحلة أولى محافظات'!AF55</f>
        <v>304</v>
      </c>
      <c r="F55" s="42">
        <f>+'مرحلة أولى محافظات'!AG55</f>
        <v>213</v>
      </c>
      <c r="G55" s="32">
        <v>1</v>
      </c>
      <c r="H55" s="32">
        <v>0</v>
      </c>
      <c r="I55" s="32">
        <v>0</v>
      </c>
      <c r="J55" s="32">
        <v>0</v>
      </c>
      <c r="K55" s="32">
        <v>0</v>
      </c>
      <c r="L55" s="32">
        <v>1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9">
        <f t="shared" si="0"/>
        <v>305</v>
      </c>
      <c r="T55" s="39">
        <f t="shared" si="1"/>
        <v>214</v>
      </c>
      <c r="U55" s="39">
        <f t="shared" si="2"/>
        <v>519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:33" ht="26.25" customHeight="1">
      <c r="A56" s="129"/>
      <c r="B56" s="116" t="s">
        <v>215</v>
      </c>
      <c r="C56" s="35" t="s">
        <v>1</v>
      </c>
      <c r="D56" s="35" t="s">
        <v>12</v>
      </c>
      <c r="E56" s="53">
        <f>+'مرحلة أولى محافظات'!AF56</f>
        <v>147</v>
      </c>
      <c r="F56" s="53">
        <f>+'مرحلة أولى محافظات'!AG56</f>
        <v>159</v>
      </c>
      <c r="G56" s="35">
        <f aca="true" t="shared" si="7" ref="G56:R56">G54+G52</f>
        <v>0</v>
      </c>
      <c r="H56" s="35">
        <f t="shared" si="7"/>
        <v>0</v>
      </c>
      <c r="I56" s="35">
        <f t="shared" si="7"/>
        <v>0</v>
      </c>
      <c r="J56" s="35">
        <f t="shared" si="7"/>
        <v>0</v>
      </c>
      <c r="K56" s="35">
        <f t="shared" si="7"/>
        <v>0</v>
      </c>
      <c r="L56" s="35">
        <f t="shared" si="7"/>
        <v>0</v>
      </c>
      <c r="M56" s="35">
        <f t="shared" si="7"/>
        <v>0</v>
      </c>
      <c r="N56" s="35">
        <f t="shared" si="7"/>
        <v>0</v>
      </c>
      <c r="O56" s="35">
        <f t="shared" si="7"/>
        <v>0</v>
      </c>
      <c r="P56" s="35">
        <f t="shared" si="7"/>
        <v>0</v>
      </c>
      <c r="Q56" s="35">
        <f t="shared" si="7"/>
        <v>0</v>
      </c>
      <c r="R56" s="35">
        <f t="shared" si="7"/>
        <v>0</v>
      </c>
      <c r="S56" s="39">
        <f t="shared" si="0"/>
        <v>147</v>
      </c>
      <c r="T56" s="39">
        <f t="shared" si="1"/>
        <v>159</v>
      </c>
      <c r="U56" s="39">
        <f t="shared" si="2"/>
        <v>306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:33" ht="26.25" customHeight="1">
      <c r="A57" s="130"/>
      <c r="B57" s="116"/>
      <c r="C57" s="35" t="s">
        <v>28</v>
      </c>
      <c r="D57" s="35" t="s">
        <v>12</v>
      </c>
      <c r="E57" s="53">
        <f>+'مرحلة أولى محافظات'!AF57</f>
        <v>512</v>
      </c>
      <c r="F57" s="53">
        <f>+'مرحلة أولى محافظات'!AG57</f>
        <v>366</v>
      </c>
      <c r="G57" s="35">
        <f aca="true" t="shared" si="8" ref="G57:R57">G55+G53</f>
        <v>1</v>
      </c>
      <c r="H57" s="35">
        <f t="shared" si="8"/>
        <v>1</v>
      </c>
      <c r="I57" s="35">
        <f t="shared" si="8"/>
        <v>0</v>
      </c>
      <c r="J57" s="35">
        <f t="shared" si="8"/>
        <v>0</v>
      </c>
      <c r="K57" s="35">
        <f t="shared" si="8"/>
        <v>0</v>
      </c>
      <c r="L57" s="35">
        <f t="shared" si="8"/>
        <v>1</v>
      </c>
      <c r="M57" s="35">
        <f t="shared" si="8"/>
        <v>1</v>
      </c>
      <c r="N57" s="35">
        <f t="shared" si="8"/>
        <v>0</v>
      </c>
      <c r="O57" s="35">
        <f t="shared" si="8"/>
        <v>0</v>
      </c>
      <c r="P57" s="35">
        <f t="shared" si="8"/>
        <v>0</v>
      </c>
      <c r="Q57" s="35">
        <f t="shared" si="8"/>
        <v>0</v>
      </c>
      <c r="R57" s="35">
        <f t="shared" si="8"/>
        <v>0</v>
      </c>
      <c r="S57" s="39">
        <f t="shared" si="0"/>
        <v>514</v>
      </c>
      <c r="T57" s="39">
        <f t="shared" si="1"/>
        <v>368</v>
      </c>
      <c r="U57" s="39">
        <f t="shared" si="2"/>
        <v>882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:33" ht="26.25" customHeight="1">
      <c r="A58" s="105" t="s">
        <v>217</v>
      </c>
      <c r="B58" s="106"/>
      <c r="C58" s="32" t="s">
        <v>1</v>
      </c>
      <c r="D58" s="32" t="s">
        <v>274</v>
      </c>
      <c r="E58" s="42">
        <f>+'مرحلة أولى محافظات'!AF58</f>
        <v>364</v>
      </c>
      <c r="F58" s="42">
        <f>+'مرحلة أولى محافظات'!AG58</f>
        <v>663</v>
      </c>
      <c r="G58" s="32">
        <v>6</v>
      </c>
      <c r="H58" s="32">
        <v>7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2</v>
      </c>
      <c r="P58" s="32">
        <v>0</v>
      </c>
      <c r="Q58" s="32">
        <v>0</v>
      </c>
      <c r="R58" s="32">
        <v>0</v>
      </c>
      <c r="S58" s="39">
        <f t="shared" si="0"/>
        <v>372</v>
      </c>
      <c r="T58" s="39">
        <f t="shared" si="1"/>
        <v>670</v>
      </c>
      <c r="U58" s="39">
        <f t="shared" si="2"/>
        <v>1042</v>
      </c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:33" ht="26.25" customHeight="1">
      <c r="A59" s="107"/>
      <c r="B59" s="108"/>
      <c r="C59" s="32" t="s">
        <v>28</v>
      </c>
      <c r="D59" s="32" t="s">
        <v>274</v>
      </c>
      <c r="E59" s="42">
        <f>+'مرحلة أولى محافظات'!AF59</f>
        <v>815</v>
      </c>
      <c r="F59" s="42">
        <f>+'مرحلة أولى محافظات'!AG59</f>
        <v>1085</v>
      </c>
      <c r="G59" s="32">
        <v>8</v>
      </c>
      <c r="H59" s="32">
        <v>13</v>
      </c>
      <c r="I59" s="32">
        <v>0</v>
      </c>
      <c r="J59" s="32">
        <v>0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3</v>
      </c>
      <c r="Q59" s="32">
        <v>0</v>
      </c>
      <c r="R59" s="32">
        <v>0</v>
      </c>
      <c r="S59" s="39">
        <f t="shared" si="0"/>
        <v>824</v>
      </c>
      <c r="T59" s="39">
        <f t="shared" si="1"/>
        <v>1101</v>
      </c>
      <c r="U59" s="39">
        <f t="shared" si="2"/>
        <v>1925</v>
      </c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spans="1:33" ht="26.25" customHeight="1">
      <c r="A60" s="105" t="s">
        <v>20</v>
      </c>
      <c r="B60" s="106"/>
      <c r="C60" s="32" t="s">
        <v>1</v>
      </c>
      <c r="D60" s="32" t="s">
        <v>274</v>
      </c>
      <c r="E60" s="42">
        <f>+'مرحلة أولى محافظات'!AF60</f>
        <v>533</v>
      </c>
      <c r="F60" s="42">
        <f>+'مرحلة أولى محافظات'!AG60</f>
        <v>235</v>
      </c>
      <c r="G60" s="32">
        <v>2</v>
      </c>
      <c r="H60" s="32">
        <v>5</v>
      </c>
      <c r="I60" s="32">
        <v>0</v>
      </c>
      <c r="J60" s="32">
        <v>1</v>
      </c>
      <c r="K60" s="32">
        <v>0</v>
      </c>
      <c r="L60" s="32">
        <v>0</v>
      </c>
      <c r="M60" s="32">
        <v>0</v>
      </c>
      <c r="N60" s="32">
        <v>0</v>
      </c>
      <c r="O60" s="32">
        <v>1</v>
      </c>
      <c r="P60" s="32">
        <v>0</v>
      </c>
      <c r="Q60" s="32">
        <v>0</v>
      </c>
      <c r="R60" s="32">
        <v>0</v>
      </c>
      <c r="S60" s="39">
        <f t="shared" si="0"/>
        <v>536</v>
      </c>
      <c r="T60" s="39">
        <f t="shared" si="1"/>
        <v>241</v>
      </c>
      <c r="U60" s="39">
        <f t="shared" si="2"/>
        <v>777</v>
      </c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1:33" ht="26.25" customHeight="1">
      <c r="A61" s="107"/>
      <c r="B61" s="108"/>
      <c r="C61" s="32" t="s">
        <v>28</v>
      </c>
      <c r="D61" s="32" t="s">
        <v>274</v>
      </c>
      <c r="E61" s="42">
        <f>+'مرحلة أولى محافظات'!AF61</f>
        <v>2886</v>
      </c>
      <c r="F61" s="42">
        <f>+'مرحلة أولى محافظات'!AG61</f>
        <v>1326</v>
      </c>
      <c r="G61" s="32">
        <v>7</v>
      </c>
      <c r="H61" s="32">
        <v>9</v>
      </c>
      <c r="I61" s="32">
        <v>1</v>
      </c>
      <c r="J61" s="32">
        <v>1</v>
      </c>
      <c r="K61" s="32">
        <v>3</v>
      </c>
      <c r="L61" s="32">
        <v>3</v>
      </c>
      <c r="M61" s="32">
        <v>5</v>
      </c>
      <c r="N61" s="32">
        <v>1</v>
      </c>
      <c r="O61" s="32">
        <v>20</v>
      </c>
      <c r="P61" s="32">
        <v>2</v>
      </c>
      <c r="Q61" s="32">
        <v>1</v>
      </c>
      <c r="R61" s="32">
        <v>0</v>
      </c>
      <c r="S61" s="39">
        <f t="shared" si="0"/>
        <v>2923</v>
      </c>
      <c r="T61" s="39">
        <f t="shared" si="1"/>
        <v>1342</v>
      </c>
      <c r="U61" s="39">
        <f t="shared" si="2"/>
        <v>4265</v>
      </c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</row>
    <row r="62" spans="1:33" ht="26.25" customHeight="1">
      <c r="A62" s="109" t="s">
        <v>292</v>
      </c>
      <c r="B62" s="105" t="s">
        <v>21</v>
      </c>
      <c r="C62" s="32" t="s">
        <v>1</v>
      </c>
      <c r="D62" s="32" t="s">
        <v>274</v>
      </c>
      <c r="E62" s="42">
        <f>+'مرحلة أولى محافظات'!AF62</f>
        <v>1520</v>
      </c>
      <c r="F62" s="42">
        <f>+'مرحلة أولى محافظات'!AG62</f>
        <v>952</v>
      </c>
      <c r="G62" s="45">
        <v>15</v>
      </c>
      <c r="H62" s="45">
        <v>9</v>
      </c>
      <c r="I62" s="45">
        <v>0</v>
      </c>
      <c r="J62" s="45">
        <v>3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39">
        <f t="shared" si="0"/>
        <v>1535</v>
      </c>
      <c r="T62" s="39">
        <f t="shared" si="1"/>
        <v>964</v>
      </c>
      <c r="U62" s="39">
        <f t="shared" si="2"/>
        <v>2499</v>
      </c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</row>
    <row r="63" spans="1:33" ht="26.25" customHeight="1">
      <c r="A63" s="110"/>
      <c r="B63" s="107"/>
      <c r="C63" s="32" t="s">
        <v>28</v>
      </c>
      <c r="D63" s="32" t="s">
        <v>274</v>
      </c>
      <c r="E63" s="42">
        <f>+'مرحلة أولى محافظات'!AF63</f>
        <v>3285</v>
      </c>
      <c r="F63" s="42">
        <f>+'مرحلة أولى محافظات'!AG63</f>
        <v>3019</v>
      </c>
      <c r="G63" s="45">
        <v>35</v>
      </c>
      <c r="H63" s="45">
        <v>29</v>
      </c>
      <c r="I63" s="45">
        <v>0</v>
      </c>
      <c r="J63" s="45">
        <v>23</v>
      </c>
      <c r="K63" s="45">
        <v>0</v>
      </c>
      <c r="L63" s="45">
        <v>1</v>
      </c>
      <c r="M63" s="45">
        <v>0</v>
      </c>
      <c r="N63" s="45">
        <v>1</v>
      </c>
      <c r="O63" s="45">
        <v>0</v>
      </c>
      <c r="P63" s="45">
        <v>1</v>
      </c>
      <c r="Q63" s="45">
        <v>0</v>
      </c>
      <c r="R63" s="45">
        <v>1</v>
      </c>
      <c r="S63" s="39">
        <f t="shared" si="0"/>
        <v>3320</v>
      </c>
      <c r="T63" s="39">
        <f t="shared" si="1"/>
        <v>3075</v>
      </c>
      <c r="U63" s="39">
        <f t="shared" si="2"/>
        <v>6395</v>
      </c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33" ht="26.25" customHeight="1">
      <c r="A64" s="110"/>
      <c r="B64" s="105" t="s">
        <v>293</v>
      </c>
      <c r="C64" s="32" t="s">
        <v>1</v>
      </c>
      <c r="D64" s="32" t="s">
        <v>274</v>
      </c>
      <c r="E64" s="42">
        <f>+'مرحلة أولى محافظات'!AF64</f>
        <v>1120</v>
      </c>
      <c r="F64" s="42">
        <f>+'مرحلة أولى محافظات'!AG64</f>
        <v>657</v>
      </c>
      <c r="G64" s="45">
        <v>15</v>
      </c>
      <c r="H64" s="45">
        <v>21</v>
      </c>
      <c r="I64" s="45">
        <v>1</v>
      </c>
      <c r="J64" s="45">
        <v>5</v>
      </c>
      <c r="K64" s="45">
        <v>1</v>
      </c>
      <c r="L64" s="45">
        <v>2</v>
      </c>
      <c r="M64" s="45">
        <v>1</v>
      </c>
      <c r="N64" s="45">
        <v>0</v>
      </c>
      <c r="O64" s="45">
        <v>1</v>
      </c>
      <c r="P64" s="45">
        <v>0</v>
      </c>
      <c r="Q64" s="45">
        <v>0</v>
      </c>
      <c r="R64" s="45">
        <v>0</v>
      </c>
      <c r="S64" s="39">
        <f t="shared" si="0"/>
        <v>1139</v>
      </c>
      <c r="T64" s="39">
        <f t="shared" si="1"/>
        <v>685</v>
      </c>
      <c r="U64" s="39">
        <f t="shared" si="2"/>
        <v>1824</v>
      </c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  <row r="65" spans="1:33" ht="26.25" customHeight="1">
      <c r="A65" s="110"/>
      <c r="B65" s="107"/>
      <c r="C65" s="32" t="s">
        <v>28</v>
      </c>
      <c r="D65" s="32" t="s">
        <v>274</v>
      </c>
      <c r="E65" s="42">
        <f>+'مرحلة أولى محافظات'!AF65</f>
        <v>2446</v>
      </c>
      <c r="F65" s="42">
        <f>+'مرحلة أولى محافظات'!AG65</f>
        <v>2223</v>
      </c>
      <c r="G65" s="45">
        <v>40</v>
      </c>
      <c r="H65" s="45">
        <v>45</v>
      </c>
      <c r="I65" s="45">
        <v>3</v>
      </c>
      <c r="J65" s="45">
        <v>12</v>
      </c>
      <c r="K65" s="45">
        <v>3</v>
      </c>
      <c r="L65" s="45">
        <v>4</v>
      </c>
      <c r="M65" s="45">
        <v>3</v>
      </c>
      <c r="N65" s="45">
        <v>0</v>
      </c>
      <c r="O65" s="45">
        <v>3</v>
      </c>
      <c r="P65" s="45">
        <v>0</v>
      </c>
      <c r="Q65" s="45">
        <v>0</v>
      </c>
      <c r="R65" s="45">
        <v>1</v>
      </c>
      <c r="S65" s="39">
        <f t="shared" si="0"/>
        <v>2498</v>
      </c>
      <c r="T65" s="39">
        <f t="shared" si="1"/>
        <v>2285</v>
      </c>
      <c r="U65" s="39">
        <f t="shared" si="2"/>
        <v>4783</v>
      </c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</row>
    <row r="66" spans="1:33" ht="26.25" customHeight="1">
      <c r="A66" s="110"/>
      <c r="B66" s="105" t="s">
        <v>22</v>
      </c>
      <c r="C66" s="32" t="s">
        <v>1</v>
      </c>
      <c r="D66" s="32" t="s">
        <v>274</v>
      </c>
      <c r="E66" s="42">
        <f>+'مرحلة أولى محافظات'!AF66</f>
        <v>384</v>
      </c>
      <c r="F66" s="42">
        <f>+'مرحلة أولى محافظات'!AG66</f>
        <v>289</v>
      </c>
      <c r="G66" s="45">
        <v>1</v>
      </c>
      <c r="H66" s="45">
        <v>7</v>
      </c>
      <c r="I66" s="45">
        <v>1</v>
      </c>
      <c r="J66" s="45">
        <v>6</v>
      </c>
      <c r="K66" s="45">
        <v>0</v>
      </c>
      <c r="L66" s="45">
        <v>2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39">
        <f t="shared" si="0"/>
        <v>386</v>
      </c>
      <c r="T66" s="39">
        <f t="shared" si="1"/>
        <v>304</v>
      </c>
      <c r="U66" s="39">
        <f t="shared" si="2"/>
        <v>690</v>
      </c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1:33" ht="26.25" customHeight="1">
      <c r="A67" s="110"/>
      <c r="B67" s="107"/>
      <c r="C67" s="32" t="s">
        <v>28</v>
      </c>
      <c r="D67" s="32" t="s">
        <v>274</v>
      </c>
      <c r="E67" s="42">
        <f>+'مرحلة أولى محافظات'!AF67</f>
        <v>996</v>
      </c>
      <c r="F67" s="42">
        <f>+'مرحلة أولى محافظات'!AG67</f>
        <v>1340</v>
      </c>
      <c r="G67" s="45">
        <v>11</v>
      </c>
      <c r="H67" s="45">
        <v>9</v>
      </c>
      <c r="I67" s="45">
        <v>16</v>
      </c>
      <c r="J67" s="45">
        <v>6</v>
      </c>
      <c r="K67" s="45">
        <v>4</v>
      </c>
      <c r="L67" s="45">
        <v>4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39">
        <f t="shared" si="0"/>
        <v>1027</v>
      </c>
      <c r="T67" s="39">
        <f t="shared" si="1"/>
        <v>1359</v>
      </c>
      <c r="U67" s="39">
        <f t="shared" si="2"/>
        <v>2386</v>
      </c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</row>
    <row r="68" spans="1:33" ht="26.25" customHeight="1">
      <c r="A68" s="110"/>
      <c r="B68" s="105" t="s">
        <v>294</v>
      </c>
      <c r="C68" s="32" t="s">
        <v>1</v>
      </c>
      <c r="D68" s="32" t="s">
        <v>274</v>
      </c>
      <c r="E68" s="42">
        <f>+'مرحلة أولى محافظات'!AF68</f>
        <v>15</v>
      </c>
      <c r="F68" s="42">
        <f>+'مرحلة أولى محافظات'!AG68</f>
        <v>17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39">
        <f t="shared" si="0"/>
        <v>15</v>
      </c>
      <c r="T68" s="39">
        <f t="shared" si="1"/>
        <v>17</v>
      </c>
      <c r="U68" s="39">
        <f t="shared" si="2"/>
        <v>32</v>
      </c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</row>
    <row r="69" spans="1:33" ht="26.25" customHeight="1">
      <c r="A69" s="110"/>
      <c r="B69" s="107"/>
      <c r="C69" s="32" t="s">
        <v>28</v>
      </c>
      <c r="D69" s="32" t="s">
        <v>274</v>
      </c>
      <c r="E69" s="42">
        <f>+'مرحلة أولى محافظات'!AF69</f>
        <v>57</v>
      </c>
      <c r="F69" s="42">
        <f>+'مرحلة أولى محافظات'!AG69</f>
        <v>55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39">
        <f aca="true" t="shared" si="9" ref="S69:S132">Q69+O69+M69+K69+I69+G69+E69</f>
        <v>57</v>
      </c>
      <c r="T69" s="39">
        <f aca="true" t="shared" si="10" ref="T69:T132">R69+P69+N69+L69+J69+H69+F69</f>
        <v>55</v>
      </c>
      <c r="U69" s="39">
        <f aca="true" t="shared" si="11" ref="U69:U132">T69+S69</f>
        <v>112</v>
      </c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</row>
    <row r="70" spans="1:33" ht="26.25" customHeight="1">
      <c r="A70" s="110"/>
      <c r="B70" s="105" t="s">
        <v>295</v>
      </c>
      <c r="C70" s="32" t="s">
        <v>1</v>
      </c>
      <c r="D70" s="32" t="s">
        <v>274</v>
      </c>
      <c r="E70" s="42">
        <f>+'مرحلة أولى محافظات'!AF70</f>
        <v>58</v>
      </c>
      <c r="F70" s="42">
        <f>+'مرحلة أولى محافظات'!AG70</f>
        <v>82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39">
        <f t="shared" si="9"/>
        <v>58</v>
      </c>
      <c r="T70" s="39">
        <f t="shared" si="10"/>
        <v>82</v>
      </c>
      <c r="U70" s="39">
        <f t="shared" si="11"/>
        <v>140</v>
      </c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spans="1:33" ht="26.25" customHeight="1">
      <c r="A71" s="110"/>
      <c r="B71" s="107"/>
      <c r="C71" s="32" t="s">
        <v>28</v>
      </c>
      <c r="D71" s="32" t="s">
        <v>274</v>
      </c>
      <c r="E71" s="42">
        <f>+'مرحلة أولى محافظات'!AF71</f>
        <v>145</v>
      </c>
      <c r="F71" s="42">
        <f>+'مرحلة أولى محافظات'!AG71</f>
        <v>201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39">
        <f t="shared" si="9"/>
        <v>145</v>
      </c>
      <c r="T71" s="39">
        <f t="shared" si="10"/>
        <v>201</v>
      </c>
      <c r="U71" s="39">
        <f t="shared" si="11"/>
        <v>346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</row>
    <row r="72" spans="1:33" ht="26.25" customHeight="1">
      <c r="A72" s="110"/>
      <c r="B72" s="105" t="s">
        <v>296</v>
      </c>
      <c r="C72" s="32" t="s">
        <v>1</v>
      </c>
      <c r="D72" s="32" t="s">
        <v>274</v>
      </c>
      <c r="E72" s="42">
        <f>+'مرحلة أولى محافظات'!AF72</f>
        <v>350</v>
      </c>
      <c r="F72" s="42">
        <f>+'مرحلة أولى محافظات'!AG72</f>
        <v>384</v>
      </c>
      <c r="G72" s="45">
        <v>0</v>
      </c>
      <c r="H72" s="45">
        <v>0</v>
      </c>
      <c r="I72" s="45">
        <v>0</v>
      </c>
      <c r="J72" s="45">
        <v>1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39">
        <f t="shared" si="9"/>
        <v>350</v>
      </c>
      <c r="T72" s="39">
        <f t="shared" si="10"/>
        <v>385</v>
      </c>
      <c r="U72" s="39">
        <f t="shared" si="11"/>
        <v>735</v>
      </c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1:33" ht="26.25" customHeight="1">
      <c r="A73" s="110"/>
      <c r="B73" s="107"/>
      <c r="C73" s="32" t="s">
        <v>28</v>
      </c>
      <c r="D73" s="32" t="s">
        <v>274</v>
      </c>
      <c r="E73" s="42">
        <f>+'مرحلة أولى محافظات'!AF73</f>
        <v>916</v>
      </c>
      <c r="F73" s="42">
        <f>+'مرحلة أولى محافظات'!AG73</f>
        <v>960</v>
      </c>
      <c r="G73" s="45">
        <v>1</v>
      </c>
      <c r="H73" s="45">
        <v>2</v>
      </c>
      <c r="I73" s="45">
        <v>0</v>
      </c>
      <c r="J73" s="45">
        <v>2</v>
      </c>
      <c r="K73" s="45">
        <v>0</v>
      </c>
      <c r="L73" s="45">
        <v>0</v>
      </c>
      <c r="M73" s="45">
        <v>0</v>
      </c>
      <c r="N73" s="45">
        <v>0</v>
      </c>
      <c r="O73" s="45">
        <v>1</v>
      </c>
      <c r="P73" s="45">
        <v>0</v>
      </c>
      <c r="Q73" s="45">
        <v>0</v>
      </c>
      <c r="R73" s="45">
        <v>0</v>
      </c>
      <c r="S73" s="39">
        <f t="shared" si="9"/>
        <v>918</v>
      </c>
      <c r="T73" s="39">
        <f t="shared" si="10"/>
        <v>964</v>
      </c>
      <c r="U73" s="39">
        <f t="shared" si="11"/>
        <v>1882</v>
      </c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1:33" ht="26.25" customHeight="1">
      <c r="A74" s="110"/>
      <c r="B74" s="105" t="s">
        <v>297</v>
      </c>
      <c r="C74" s="32" t="s">
        <v>1</v>
      </c>
      <c r="D74" s="32" t="s">
        <v>274</v>
      </c>
      <c r="E74" s="42">
        <f>+'مرحلة أولى محافظات'!AF74</f>
        <v>241</v>
      </c>
      <c r="F74" s="42">
        <f>+'مرحلة أولى محافظات'!AG74</f>
        <v>335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39">
        <f t="shared" si="9"/>
        <v>241</v>
      </c>
      <c r="T74" s="39">
        <f t="shared" si="10"/>
        <v>335</v>
      </c>
      <c r="U74" s="39">
        <f t="shared" si="11"/>
        <v>576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</row>
    <row r="75" spans="1:33" ht="26.25" customHeight="1">
      <c r="A75" s="110"/>
      <c r="B75" s="107"/>
      <c r="C75" s="32" t="s">
        <v>28</v>
      </c>
      <c r="D75" s="32" t="s">
        <v>274</v>
      </c>
      <c r="E75" s="42">
        <f>+'مرحلة أولى محافظات'!AF75</f>
        <v>712</v>
      </c>
      <c r="F75" s="42">
        <f>+'مرحلة أولى محافظات'!AG75</f>
        <v>810</v>
      </c>
      <c r="G75" s="45">
        <v>2</v>
      </c>
      <c r="H75" s="45">
        <v>3</v>
      </c>
      <c r="I75" s="45">
        <v>0</v>
      </c>
      <c r="J75" s="45">
        <v>0</v>
      </c>
      <c r="K75" s="45">
        <v>0</v>
      </c>
      <c r="L75" s="45">
        <v>0</v>
      </c>
      <c r="M75" s="45">
        <v>1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39">
        <f t="shared" si="9"/>
        <v>715</v>
      </c>
      <c r="T75" s="39">
        <f t="shared" si="10"/>
        <v>813</v>
      </c>
      <c r="U75" s="39">
        <f t="shared" si="11"/>
        <v>1528</v>
      </c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</row>
    <row r="76" spans="1:33" ht="26.25" customHeight="1">
      <c r="A76" s="110"/>
      <c r="B76" s="105" t="s">
        <v>228</v>
      </c>
      <c r="C76" s="32" t="s">
        <v>1</v>
      </c>
      <c r="D76" s="32" t="s">
        <v>274</v>
      </c>
      <c r="E76" s="42">
        <f>+'مرحلة أولى محافظات'!AF76</f>
        <v>253</v>
      </c>
      <c r="F76" s="42">
        <f>+'مرحلة أولى محافظات'!AG76</f>
        <v>320</v>
      </c>
      <c r="G76" s="45">
        <v>6</v>
      </c>
      <c r="H76" s="45">
        <v>16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39">
        <f t="shared" si="9"/>
        <v>259</v>
      </c>
      <c r="T76" s="39">
        <f t="shared" si="10"/>
        <v>336</v>
      </c>
      <c r="U76" s="39">
        <f t="shared" si="11"/>
        <v>595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</row>
    <row r="77" spans="1:33" ht="26.25" customHeight="1">
      <c r="A77" s="110"/>
      <c r="B77" s="107"/>
      <c r="C77" s="32" t="s">
        <v>28</v>
      </c>
      <c r="D77" s="32" t="s">
        <v>274</v>
      </c>
      <c r="E77" s="42">
        <f>+'مرحلة أولى محافظات'!AF77</f>
        <v>821</v>
      </c>
      <c r="F77" s="42">
        <f>+'مرحلة أولى محافظات'!AG77</f>
        <v>911</v>
      </c>
      <c r="G77" s="45">
        <v>21</v>
      </c>
      <c r="H77" s="45">
        <v>50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39">
        <f t="shared" si="9"/>
        <v>842</v>
      </c>
      <c r="T77" s="39">
        <f t="shared" si="10"/>
        <v>961</v>
      </c>
      <c r="U77" s="39">
        <f t="shared" si="11"/>
        <v>1803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</row>
    <row r="78" spans="1:33" ht="26.25" customHeight="1">
      <c r="A78" s="110"/>
      <c r="B78" s="105" t="s">
        <v>298</v>
      </c>
      <c r="C78" s="32" t="s">
        <v>1</v>
      </c>
      <c r="D78" s="32" t="s">
        <v>274</v>
      </c>
      <c r="E78" s="42">
        <f>+'مرحلة أولى محافظات'!AF78</f>
        <v>287</v>
      </c>
      <c r="F78" s="42">
        <f>+'مرحلة أولى محافظات'!AG78</f>
        <v>442</v>
      </c>
      <c r="G78" s="45">
        <v>2</v>
      </c>
      <c r="H78" s="45">
        <v>6</v>
      </c>
      <c r="I78" s="45">
        <v>0</v>
      </c>
      <c r="J78" s="45">
        <v>0</v>
      </c>
      <c r="K78" s="45">
        <v>0</v>
      </c>
      <c r="L78" s="45">
        <v>0</v>
      </c>
      <c r="M78" s="45">
        <v>1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39">
        <f t="shared" si="9"/>
        <v>290</v>
      </c>
      <c r="T78" s="39">
        <f t="shared" si="10"/>
        <v>448</v>
      </c>
      <c r="U78" s="39">
        <f t="shared" si="11"/>
        <v>738</v>
      </c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</row>
    <row r="79" spans="1:33" ht="26.25" customHeight="1">
      <c r="A79" s="110"/>
      <c r="B79" s="107"/>
      <c r="C79" s="32" t="s">
        <v>28</v>
      </c>
      <c r="D79" s="32" t="s">
        <v>274</v>
      </c>
      <c r="E79" s="42">
        <f>+'مرحلة أولى محافظات'!AF79</f>
        <v>665</v>
      </c>
      <c r="F79" s="42">
        <f>+'مرحلة أولى محافظات'!AG79</f>
        <v>1016</v>
      </c>
      <c r="G79" s="45">
        <v>6</v>
      </c>
      <c r="H79" s="45">
        <v>18</v>
      </c>
      <c r="I79" s="45">
        <v>0</v>
      </c>
      <c r="J79" s="45">
        <v>3</v>
      </c>
      <c r="K79" s="45">
        <v>0</v>
      </c>
      <c r="L79" s="45">
        <v>0</v>
      </c>
      <c r="M79" s="45">
        <v>3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39">
        <f t="shared" si="9"/>
        <v>674</v>
      </c>
      <c r="T79" s="39">
        <f t="shared" si="10"/>
        <v>1037</v>
      </c>
      <c r="U79" s="39">
        <f t="shared" si="11"/>
        <v>1711</v>
      </c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</row>
    <row r="80" spans="1:33" ht="26.25" customHeight="1">
      <c r="A80" s="110"/>
      <c r="B80" s="105" t="s">
        <v>299</v>
      </c>
      <c r="C80" s="32" t="s">
        <v>1</v>
      </c>
      <c r="D80" s="32" t="s">
        <v>274</v>
      </c>
      <c r="E80" s="42">
        <f>+'مرحلة أولى محافظات'!AF80</f>
        <v>195</v>
      </c>
      <c r="F80" s="42">
        <f>+'مرحلة أولى محافظات'!AG80</f>
        <v>75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39">
        <f t="shared" si="9"/>
        <v>195</v>
      </c>
      <c r="T80" s="39">
        <f t="shared" si="10"/>
        <v>75</v>
      </c>
      <c r="U80" s="39">
        <f t="shared" si="11"/>
        <v>270</v>
      </c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</row>
    <row r="81" spans="1:33" ht="26.25" customHeight="1">
      <c r="A81" s="110"/>
      <c r="B81" s="107"/>
      <c r="C81" s="32" t="s">
        <v>28</v>
      </c>
      <c r="D81" s="32" t="s">
        <v>274</v>
      </c>
      <c r="E81" s="42">
        <f>+'مرحلة أولى محافظات'!AF81</f>
        <v>417</v>
      </c>
      <c r="F81" s="42">
        <f>+'مرحلة أولى محافظات'!AG81</f>
        <v>335</v>
      </c>
      <c r="G81" s="45">
        <v>3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39">
        <f t="shared" si="9"/>
        <v>420</v>
      </c>
      <c r="T81" s="39">
        <f t="shared" si="10"/>
        <v>335</v>
      </c>
      <c r="U81" s="39">
        <f t="shared" si="11"/>
        <v>755</v>
      </c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</row>
    <row r="82" spans="1:33" ht="26.25" customHeight="1">
      <c r="A82" s="110"/>
      <c r="B82" s="112" t="s">
        <v>300</v>
      </c>
      <c r="C82" s="35" t="s">
        <v>1</v>
      </c>
      <c r="D82" s="35" t="s">
        <v>274</v>
      </c>
      <c r="E82" s="53">
        <f>+'مرحلة أولى محافظات'!AF82</f>
        <v>4423</v>
      </c>
      <c r="F82" s="53">
        <f>+'مرحلة أولى محافظات'!AG82</f>
        <v>3553</v>
      </c>
      <c r="G82" s="53">
        <f aca="true" t="shared" si="12" ref="G82:U82">+G62+G64+G66+G68+G70+G72+G74+G76+G78+G80</f>
        <v>39</v>
      </c>
      <c r="H82" s="53">
        <f t="shared" si="12"/>
        <v>59</v>
      </c>
      <c r="I82" s="53">
        <f t="shared" si="12"/>
        <v>2</v>
      </c>
      <c r="J82" s="53">
        <f t="shared" si="12"/>
        <v>15</v>
      </c>
      <c r="K82" s="53">
        <f t="shared" si="12"/>
        <v>1</v>
      </c>
      <c r="L82" s="53">
        <f t="shared" si="12"/>
        <v>4</v>
      </c>
      <c r="M82" s="53">
        <f t="shared" si="12"/>
        <v>2</v>
      </c>
      <c r="N82" s="53">
        <f t="shared" si="12"/>
        <v>0</v>
      </c>
      <c r="O82" s="53">
        <f t="shared" si="12"/>
        <v>1</v>
      </c>
      <c r="P82" s="53">
        <f t="shared" si="12"/>
        <v>0</v>
      </c>
      <c r="Q82" s="53">
        <f t="shared" si="12"/>
        <v>0</v>
      </c>
      <c r="R82" s="53">
        <f t="shared" si="12"/>
        <v>0</v>
      </c>
      <c r="S82" s="39">
        <f t="shared" si="9"/>
        <v>4468</v>
      </c>
      <c r="T82" s="39">
        <f t="shared" si="10"/>
        <v>3631</v>
      </c>
      <c r="U82" s="46">
        <f t="shared" si="12"/>
        <v>8099</v>
      </c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</row>
    <row r="83" spans="1:33" ht="26.25" customHeight="1">
      <c r="A83" s="111"/>
      <c r="B83" s="113"/>
      <c r="C83" s="35" t="s">
        <v>28</v>
      </c>
      <c r="D83" s="35" t="s">
        <v>274</v>
      </c>
      <c r="E83" s="53">
        <f>+'مرحلة أولى محافظات'!AF83</f>
        <v>10460</v>
      </c>
      <c r="F83" s="53">
        <f>+'مرحلة أولى محافظات'!AG83</f>
        <v>10870</v>
      </c>
      <c r="G83" s="53">
        <f aca="true" t="shared" si="13" ref="G83:U83">+G63+G65+G67+G69+G71+G73+G75+G77+G79+G81</f>
        <v>119</v>
      </c>
      <c r="H83" s="53">
        <f t="shared" si="13"/>
        <v>156</v>
      </c>
      <c r="I83" s="53">
        <f t="shared" si="13"/>
        <v>19</v>
      </c>
      <c r="J83" s="53">
        <f t="shared" si="13"/>
        <v>46</v>
      </c>
      <c r="K83" s="53">
        <f t="shared" si="13"/>
        <v>7</v>
      </c>
      <c r="L83" s="53">
        <f t="shared" si="13"/>
        <v>9</v>
      </c>
      <c r="M83" s="53">
        <f t="shared" si="13"/>
        <v>7</v>
      </c>
      <c r="N83" s="53">
        <f t="shared" si="13"/>
        <v>1</v>
      </c>
      <c r="O83" s="53">
        <f t="shared" si="13"/>
        <v>4</v>
      </c>
      <c r="P83" s="53">
        <f t="shared" si="13"/>
        <v>1</v>
      </c>
      <c r="Q83" s="53">
        <f t="shared" si="13"/>
        <v>0</v>
      </c>
      <c r="R83" s="53">
        <f t="shared" si="13"/>
        <v>2</v>
      </c>
      <c r="S83" s="39">
        <f t="shared" si="9"/>
        <v>10616</v>
      </c>
      <c r="T83" s="39">
        <f t="shared" si="10"/>
        <v>11085</v>
      </c>
      <c r="U83" s="46">
        <f t="shared" si="13"/>
        <v>21701</v>
      </c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</row>
    <row r="84" spans="1:33" ht="26.25" customHeight="1">
      <c r="A84" s="109" t="s">
        <v>23</v>
      </c>
      <c r="B84" s="105" t="s">
        <v>301</v>
      </c>
      <c r="C84" s="32" t="s">
        <v>1</v>
      </c>
      <c r="D84" s="32" t="s">
        <v>12</v>
      </c>
      <c r="E84" s="42">
        <f>+'مرحلة أولى محافظات'!AF84</f>
        <v>223</v>
      </c>
      <c r="F84" s="42">
        <f>+'مرحلة أولى محافظات'!AG84</f>
        <v>292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9">
        <f t="shared" si="9"/>
        <v>223</v>
      </c>
      <c r="T84" s="39">
        <f t="shared" si="10"/>
        <v>292</v>
      </c>
      <c r="U84" s="39">
        <f t="shared" si="11"/>
        <v>515</v>
      </c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</row>
    <row r="85" spans="1:33" ht="26.25" customHeight="1">
      <c r="A85" s="110"/>
      <c r="B85" s="107"/>
      <c r="C85" s="32" t="s">
        <v>28</v>
      </c>
      <c r="D85" s="32" t="s">
        <v>12</v>
      </c>
      <c r="E85" s="42">
        <f>+'مرحلة أولى محافظات'!AF85</f>
        <v>840</v>
      </c>
      <c r="F85" s="42">
        <f>+'مرحلة أولى محافظات'!AG85</f>
        <v>1286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9">
        <f t="shared" si="9"/>
        <v>840</v>
      </c>
      <c r="T85" s="39">
        <f t="shared" si="10"/>
        <v>1286</v>
      </c>
      <c r="U85" s="39">
        <f t="shared" si="11"/>
        <v>2126</v>
      </c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</row>
    <row r="86" spans="1:33" ht="26.25" customHeight="1">
      <c r="A86" s="110"/>
      <c r="B86" s="105" t="s">
        <v>302</v>
      </c>
      <c r="C86" s="32" t="s">
        <v>1</v>
      </c>
      <c r="D86" s="32" t="s">
        <v>12</v>
      </c>
      <c r="E86" s="42">
        <f>+'مرحلة أولى محافظات'!AF86</f>
        <v>225</v>
      </c>
      <c r="F86" s="42">
        <f>+'مرحلة أولى محافظات'!AG86</f>
        <v>291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9">
        <f t="shared" si="9"/>
        <v>225</v>
      </c>
      <c r="T86" s="39">
        <f t="shared" si="10"/>
        <v>291</v>
      </c>
      <c r="U86" s="39">
        <f t="shared" si="11"/>
        <v>516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</row>
    <row r="87" spans="1:33" ht="26.25" customHeight="1">
      <c r="A87" s="110"/>
      <c r="B87" s="107"/>
      <c r="C87" s="32" t="s">
        <v>28</v>
      </c>
      <c r="D87" s="32" t="s">
        <v>12</v>
      </c>
      <c r="E87" s="42">
        <f>+'مرحلة أولى محافظات'!AF87</f>
        <v>554</v>
      </c>
      <c r="F87" s="42">
        <f>+'مرحلة أولى محافظات'!AG87</f>
        <v>753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9">
        <f t="shared" si="9"/>
        <v>554</v>
      </c>
      <c r="T87" s="39">
        <f t="shared" si="10"/>
        <v>753</v>
      </c>
      <c r="U87" s="39">
        <f t="shared" si="11"/>
        <v>1307</v>
      </c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</row>
    <row r="88" spans="1:33" ht="26.25" customHeight="1">
      <c r="A88" s="110"/>
      <c r="B88" s="105" t="s">
        <v>303</v>
      </c>
      <c r="C88" s="32" t="s">
        <v>1</v>
      </c>
      <c r="D88" s="32" t="s">
        <v>12</v>
      </c>
      <c r="E88" s="42">
        <f>+'مرحلة أولى محافظات'!AF88</f>
        <v>188</v>
      </c>
      <c r="F88" s="42">
        <f>+'مرحلة أولى محافظات'!AG88</f>
        <v>63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9">
        <f t="shared" si="9"/>
        <v>188</v>
      </c>
      <c r="T88" s="39">
        <f t="shared" si="10"/>
        <v>63</v>
      </c>
      <c r="U88" s="39">
        <f t="shared" si="11"/>
        <v>251</v>
      </c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</row>
    <row r="89" spans="1:33" ht="26.25" customHeight="1">
      <c r="A89" s="110"/>
      <c r="B89" s="107"/>
      <c r="C89" s="32" t="s">
        <v>28</v>
      </c>
      <c r="D89" s="32" t="s">
        <v>12</v>
      </c>
      <c r="E89" s="42">
        <f>+'مرحلة أولى محافظات'!AF89</f>
        <v>472</v>
      </c>
      <c r="F89" s="42">
        <f>+'مرحلة أولى محافظات'!AG89</f>
        <v>306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9">
        <f t="shared" si="9"/>
        <v>472</v>
      </c>
      <c r="T89" s="39">
        <f t="shared" si="10"/>
        <v>306</v>
      </c>
      <c r="U89" s="39">
        <f t="shared" si="11"/>
        <v>778</v>
      </c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</row>
    <row r="90" spans="1:33" ht="26.25" customHeight="1">
      <c r="A90" s="110"/>
      <c r="B90" s="112" t="s">
        <v>304</v>
      </c>
      <c r="C90" s="35" t="s">
        <v>1</v>
      </c>
      <c r="D90" s="35" t="s">
        <v>12</v>
      </c>
      <c r="E90" s="53">
        <f>+'مرحلة أولى محافظات'!AF90</f>
        <v>636</v>
      </c>
      <c r="F90" s="53">
        <f>+'مرحلة أولى محافظات'!AG90</f>
        <v>646</v>
      </c>
      <c r="G90" s="35">
        <f aca="true" t="shared" si="14" ref="G90:R90">G88+G86+G84</f>
        <v>0</v>
      </c>
      <c r="H90" s="35">
        <f t="shared" si="14"/>
        <v>0</v>
      </c>
      <c r="I90" s="35">
        <f t="shared" si="14"/>
        <v>0</v>
      </c>
      <c r="J90" s="35">
        <f t="shared" si="14"/>
        <v>0</v>
      </c>
      <c r="K90" s="35">
        <f t="shared" si="14"/>
        <v>0</v>
      </c>
      <c r="L90" s="35">
        <f t="shared" si="14"/>
        <v>0</v>
      </c>
      <c r="M90" s="35">
        <f t="shared" si="14"/>
        <v>0</v>
      </c>
      <c r="N90" s="35">
        <f t="shared" si="14"/>
        <v>0</v>
      </c>
      <c r="O90" s="35">
        <f t="shared" si="14"/>
        <v>0</v>
      </c>
      <c r="P90" s="35">
        <f t="shared" si="14"/>
        <v>0</v>
      </c>
      <c r="Q90" s="35">
        <f t="shared" si="14"/>
        <v>0</v>
      </c>
      <c r="R90" s="35">
        <f t="shared" si="14"/>
        <v>0</v>
      </c>
      <c r="S90" s="39">
        <f t="shared" si="9"/>
        <v>636</v>
      </c>
      <c r="T90" s="39">
        <f t="shared" si="10"/>
        <v>646</v>
      </c>
      <c r="U90" s="39">
        <f t="shared" si="11"/>
        <v>1282</v>
      </c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</row>
    <row r="91" spans="1:33" ht="26.25" customHeight="1">
      <c r="A91" s="111"/>
      <c r="B91" s="113"/>
      <c r="C91" s="35" t="s">
        <v>28</v>
      </c>
      <c r="D91" s="35" t="s">
        <v>12</v>
      </c>
      <c r="E91" s="53">
        <f>+'مرحلة أولى محافظات'!AF91</f>
        <v>1866</v>
      </c>
      <c r="F91" s="53">
        <f>+'مرحلة أولى محافظات'!AG91</f>
        <v>2345</v>
      </c>
      <c r="G91" s="35">
        <f aca="true" t="shared" si="15" ref="G91:R91">G89+G87+G85</f>
        <v>0</v>
      </c>
      <c r="H91" s="35">
        <f t="shared" si="15"/>
        <v>0</v>
      </c>
      <c r="I91" s="35">
        <f t="shared" si="15"/>
        <v>0</v>
      </c>
      <c r="J91" s="35">
        <f t="shared" si="15"/>
        <v>0</v>
      </c>
      <c r="K91" s="35">
        <f t="shared" si="15"/>
        <v>0</v>
      </c>
      <c r="L91" s="35">
        <f t="shared" si="15"/>
        <v>0</v>
      </c>
      <c r="M91" s="35">
        <f t="shared" si="15"/>
        <v>0</v>
      </c>
      <c r="N91" s="35">
        <f t="shared" si="15"/>
        <v>0</v>
      </c>
      <c r="O91" s="35">
        <f t="shared" si="15"/>
        <v>0</v>
      </c>
      <c r="P91" s="35">
        <f t="shared" si="15"/>
        <v>0</v>
      </c>
      <c r="Q91" s="35">
        <f t="shared" si="15"/>
        <v>0</v>
      </c>
      <c r="R91" s="35">
        <f t="shared" si="15"/>
        <v>0</v>
      </c>
      <c r="S91" s="39">
        <f t="shared" si="9"/>
        <v>1866</v>
      </c>
      <c r="T91" s="39">
        <f t="shared" si="10"/>
        <v>2345</v>
      </c>
      <c r="U91" s="39">
        <f t="shared" si="11"/>
        <v>4211</v>
      </c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</row>
    <row r="92" spans="1:33" ht="26.25" customHeight="1">
      <c r="A92" s="109" t="s">
        <v>305</v>
      </c>
      <c r="B92" s="105" t="s">
        <v>306</v>
      </c>
      <c r="C92" s="32" t="s">
        <v>1</v>
      </c>
      <c r="D92" s="32" t="s">
        <v>274</v>
      </c>
      <c r="E92" s="42">
        <f>+'مرحلة أولى محافظات'!AF92</f>
        <v>185</v>
      </c>
      <c r="F92" s="42">
        <f>+'مرحلة أولى محافظات'!AG92</f>
        <v>166</v>
      </c>
      <c r="G92" s="32">
        <v>16</v>
      </c>
      <c r="H92" s="32">
        <v>4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1</v>
      </c>
      <c r="P92" s="32">
        <v>0</v>
      </c>
      <c r="Q92" s="32">
        <v>0</v>
      </c>
      <c r="R92" s="32">
        <v>0</v>
      </c>
      <c r="S92" s="39">
        <f t="shared" si="9"/>
        <v>202</v>
      </c>
      <c r="T92" s="39">
        <f t="shared" si="10"/>
        <v>170</v>
      </c>
      <c r="U92" s="39">
        <f t="shared" si="11"/>
        <v>372</v>
      </c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</row>
    <row r="93" spans="1:33" ht="26.25" customHeight="1">
      <c r="A93" s="110"/>
      <c r="B93" s="107"/>
      <c r="C93" s="32" t="s">
        <v>28</v>
      </c>
      <c r="D93" s="32" t="s">
        <v>274</v>
      </c>
      <c r="E93" s="42">
        <f>+'مرحلة أولى محافظات'!AF93</f>
        <v>866</v>
      </c>
      <c r="F93" s="42">
        <f>+'مرحلة أولى محافظات'!AG93</f>
        <v>741</v>
      </c>
      <c r="G93" s="32">
        <v>26</v>
      </c>
      <c r="H93" s="32">
        <v>13</v>
      </c>
      <c r="I93" s="32">
        <v>0</v>
      </c>
      <c r="J93" s="32">
        <v>0</v>
      </c>
      <c r="K93" s="32">
        <v>1</v>
      </c>
      <c r="L93" s="32">
        <v>0</v>
      </c>
      <c r="M93" s="32">
        <v>0</v>
      </c>
      <c r="N93" s="32">
        <v>0</v>
      </c>
      <c r="O93" s="32">
        <v>1</v>
      </c>
      <c r="P93" s="32">
        <v>0</v>
      </c>
      <c r="Q93" s="32">
        <v>0</v>
      </c>
      <c r="R93" s="32">
        <v>1</v>
      </c>
      <c r="S93" s="39">
        <f t="shared" si="9"/>
        <v>894</v>
      </c>
      <c r="T93" s="39">
        <f t="shared" si="10"/>
        <v>755</v>
      </c>
      <c r="U93" s="39">
        <f t="shared" si="11"/>
        <v>1649</v>
      </c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</row>
    <row r="94" spans="1:33" ht="26.25" customHeight="1">
      <c r="A94" s="110"/>
      <c r="B94" s="105" t="s">
        <v>307</v>
      </c>
      <c r="C94" s="32" t="s">
        <v>1</v>
      </c>
      <c r="D94" s="32" t="s">
        <v>274</v>
      </c>
      <c r="E94" s="42">
        <f>+'مرحلة أولى محافظات'!AF94</f>
        <v>325</v>
      </c>
      <c r="F94" s="42">
        <f>+'مرحلة أولى محافظات'!AG94</f>
        <v>353</v>
      </c>
      <c r="G94" s="32">
        <v>10</v>
      </c>
      <c r="H94" s="32">
        <v>7</v>
      </c>
      <c r="I94" s="32">
        <v>0</v>
      </c>
      <c r="J94" s="32">
        <v>1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9">
        <f t="shared" si="9"/>
        <v>335</v>
      </c>
      <c r="T94" s="39">
        <f t="shared" si="10"/>
        <v>361</v>
      </c>
      <c r="U94" s="39">
        <f t="shared" si="11"/>
        <v>696</v>
      </c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</row>
    <row r="95" spans="1:33" ht="26.25" customHeight="1">
      <c r="A95" s="110"/>
      <c r="B95" s="107"/>
      <c r="C95" s="32" t="s">
        <v>28</v>
      </c>
      <c r="D95" s="32" t="s">
        <v>274</v>
      </c>
      <c r="E95" s="42">
        <f>+'مرحلة أولى محافظات'!AF95</f>
        <v>1578</v>
      </c>
      <c r="F95" s="42">
        <f>+'مرحلة أولى محافظات'!AG95</f>
        <v>1508</v>
      </c>
      <c r="G95" s="32">
        <v>22</v>
      </c>
      <c r="H95" s="32">
        <v>25</v>
      </c>
      <c r="I95" s="32">
        <v>0</v>
      </c>
      <c r="J95" s="32">
        <v>2</v>
      </c>
      <c r="K95" s="32">
        <v>2</v>
      </c>
      <c r="L95" s="32">
        <v>1</v>
      </c>
      <c r="M95" s="32">
        <v>0</v>
      </c>
      <c r="N95" s="32">
        <v>5</v>
      </c>
      <c r="O95" s="32">
        <v>0</v>
      </c>
      <c r="P95" s="32">
        <v>1</v>
      </c>
      <c r="Q95" s="32">
        <v>0</v>
      </c>
      <c r="R95" s="32">
        <v>0</v>
      </c>
      <c r="S95" s="39">
        <f t="shared" si="9"/>
        <v>1602</v>
      </c>
      <c r="T95" s="39">
        <f t="shared" si="10"/>
        <v>1542</v>
      </c>
      <c r="U95" s="39">
        <f t="shared" si="11"/>
        <v>3144</v>
      </c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</row>
    <row r="96" spans="1:33" ht="26.25" customHeight="1">
      <c r="A96" s="110"/>
      <c r="B96" s="105" t="s">
        <v>268</v>
      </c>
      <c r="C96" s="32" t="s">
        <v>1</v>
      </c>
      <c r="D96" s="32" t="s">
        <v>274</v>
      </c>
      <c r="E96" s="42">
        <f>+'مرحلة أولى محافظات'!AF96</f>
        <v>84</v>
      </c>
      <c r="F96" s="42">
        <f>+'مرحلة أولى محافظات'!AG96</f>
        <v>130</v>
      </c>
      <c r="G96" s="32">
        <v>6</v>
      </c>
      <c r="H96" s="32">
        <v>2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9">
        <f t="shared" si="9"/>
        <v>90</v>
      </c>
      <c r="T96" s="39">
        <f t="shared" si="10"/>
        <v>132</v>
      </c>
      <c r="U96" s="39">
        <f t="shared" si="11"/>
        <v>222</v>
      </c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</row>
    <row r="97" spans="1:33" ht="26.25" customHeight="1">
      <c r="A97" s="110"/>
      <c r="B97" s="107"/>
      <c r="C97" s="32" t="s">
        <v>28</v>
      </c>
      <c r="D97" s="32" t="s">
        <v>274</v>
      </c>
      <c r="E97" s="42">
        <f>+'مرحلة أولى محافظات'!AF97</f>
        <v>1102</v>
      </c>
      <c r="F97" s="42">
        <f>+'مرحلة أولى محافظات'!AG97</f>
        <v>1149</v>
      </c>
      <c r="G97" s="32">
        <v>28</v>
      </c>
      <c r="H97" s="32">
        <v>22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9">
        <f t="shared" si="9"/>
        <v>1130</v>
      </c>
      <c r="T97" s="39">
        <f t="shared" si="10"/>
        <v>1171</v>
      </c>
      <c r="U97" s="39">
        <f t="shared" si="11"/>
        <v>2301</v>
      </c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</row>
    <row r="98" spans="1:33" ht="26.25" customHeight="1">
      <c r="A98" s="110"/>
      <c r="B98" s="105" t="s">
        <v>308</v>
      </c>
      <c r="C98" s="32" t="s">
        <v>1</v>
      </c>
      <c r="D98" s="32" t="s">
        <v>274</v>
      </c>
      <c r="E98" s="42">
        <f>+'مرحلة أولى محافظات'!AF98</f>
        <v>41</v>
      </c>
      <c r="F98" s="42">
        <f>+'مرحلة أولى محافظات'!AG98</f>
        <v>42</v>
      </c>
      <c r="G98" s="32">
        <v>2</v>
      </c>
      <c r="H98" s="32">
        <v>7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9">
        <f t="shared" si="9"/>
        <v>43</v>
      </c>
      <c r="T98" s="39">
        <f t="shared" si="10"/>
        <v>49</v>
      </c>
      <c r="U98" s="39">
        <f t="shared" si="11"/>
        <v>92</v>
      </c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</row>
    <row r="99" spans="1:33" ht="26.25" customHeight="1">
      <c r="A99" s="110"/>
      <c r="B99" s="107"/>
      <c r="C99" s="32" t="s">
        <v>28</v>
      </c>
      <c r="D99" s="32" t="s">
        <v>274</v>
      </c>
      <c r="E99" s="42">
        <f>+'مرحلة أولى محافظات'!AF99</f>
        <v>258</v>
      </c>
      <c r="F99" s="42">
        <f>+'مرحلة أولى محافظات'!AG99</f>
        <v>332</v>
      </c>
      <c r="G99" s="32">
        <v>4</v>
      </c>
      <c r="H99" s="32">
        <v>15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9">
        <f t="shared" si="9"/>
        <v>262</v>
      </c>
      <c r="T99" s="39">
        <f t="shared" si="10"/>
        <v>347</v>
      </c>
      <c r="U99" s="39">
        <f t="shared" si="11"/>
        <v>609</v>
      </c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</row>
    <row r="100" spans="1:33" ht="26.25" customHeight="1">
      <c r="A100" s="110"/>
      <c r="B100" s="105" t="s">
        <v>309</v>
      </c>
      <c r="C100" s="32" t="s">
        <v>1</v>
      </c>
      <c r="D100" s="32" t="s">
        <v>274</v>
      </c>
      <c r="E100" s="42">
        <f>+'مرحلة أولى محافظات'!AF100</f>
        <v>64</v>
      </c>
      <c r="F100" s="42">
        <f>+'مرحلة أولى محافظات'!AG100</f>
        <v>15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9">
        <f t="shared" si="9"/>
        <v>64</v>
      </c>
      <c r="T100" s="39">
        <f t="shared" si="10"/>
        <v>15</v>
      </c>
      <c r="U100" s="39">
        <f t="shared" si="11"/>
        <v>79</v>
      </c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</row>
    <row r="101" spans="1:33" ht="26.25" customHeight="1">
      <c r="A101" s="110"/>
      <c r="B101" s="107"/>
      <c r="C101" s="32" t="s">
        <v>28</v>
      </c>
      <c r="D101" s="32" t="s">
        <v>274</v>
      </c>
      <c r="E101" s="42">
        <f>+'مرحلة أولى محافظات'!AF101</f>
        <v>262</v>
      </c>
      <c r="F101" s="42">
        <f>+'مرحلة أولى محافظات'!AG101</f>
        <v>102</v>
      </c>
      <c r="G101" s="32">
        <v>1</v>
      </c>
      <c r="H101" s="32">
        <v>3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1</v>
      </c>
      <c r="P101" s="32">
        <v>1</v>
      </c>
      <c r="Q101" s="32">
        <v>0</v>
      </c>
      <c r="R101" s="32">
        <v>0</v>
      </c>
      <c r="S101" s="39">
        <f t="shared" si="9"/>
        <v>264</v>
      </c>
      <c r="T101" s="39">
        <f t="shared" si="10"/>
        <v>106</v>
      </c>
      <c r="U101" s="39">
        <f t="shared" si="11"/>
        <v>370</v>
      </c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</row>
    <row r="102" spans="1:33" ht="26.25" customHeight="1">
      <c r="A102" s="110"/>
      <c r="B102" s="105" t="s">
        <v>270</v>
      </c>
      <c r="C102" s="32" t="s">
        <v>1</v>
      </c>
      <c r="D102" s="32" t="s">
        <v>274</v>
      </c>
      <c r="E102" s="42">
        <f>+'مرحلة أولى محافظات'!AF102</f>
        <v>104</v>
      </c>
      <c r="F102" s="42">
        <f>+'مرحلة أولى محافظات'!AG102</f>
        <v>172</v>
      </c>
      <c r="G102" s="32">
        <v>0</v>
      </c>
      <c r="H102" s="32">
        <v>1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9">
        <f t="shared" si="9"/>
        <v>104</v>
      </c>
      <c r="T102" s="39">
        <f t="shared" si="10"/>
        <v>173</v>
      </c>
      <c r="U102" s="39">
        <f t="shared" si="11"/>
        <v>277</v>
      </c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</row>
    <row r="103" spans="1:33" ht="26.25" customHeight="1">
      <c r="A103" s="110"/>
      <c r="B103" s="107"/>
      <c r="C103" s="32" t="s">
        <v>28</v>
      </c>
      <c r="D103" s="32" t="s">
        <v>274</v>
      </c>
      <c r="E103" s="42">
        <f>+'مرحلة أولى محافظات'!AF103</f>
        <v>470</v>
      </c>
      <c r="F103" s="42">
        <f>+'مرحلة أولى محافظات'!AG103</f>
        <v>1230</v>
      </c>
      <c r="G103" s="32">
        <v>5</v>
      </c>
      <c r="H103" s="32">
        <v>22</v>
      </c>
      <c r="I103" s="32">
        <v>0</v>
      </c>
      <c r="J103" s="32">
        <v>1</v>
      </c>
      <c r="K103" s="32">
        <v>0</v>
      </c>
      <c r="L103" s="32">
        <v>2</v>
      </c>
      <c r="M103" s="32">
        <v>1</v>
      </c>
      <c r="N103" s="32">
        <v>1</v>
      </c>
      <c r="O103" s="32">
        <v>8</v>
      </c>
      <c r="P103" s="32">
        <v>3</v>
      </c>
      <c r="Q103" s="32">
        <v>0</v>
      </c>
      <c r="R103" s="32">
        <v>0</v>
      </c>
      <c r="S103" s="39">
        <f t="shared" si="9"/>
        <v>484</v>
      </c>
      <c r="T103" s="39">
        <f t="shared" si="10"/>
        <v>1259</v>
      </c>
      <c r="U103" s="39">
        <f t="shared" si="11"/>
        <v>1743</v>
      </c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</row>
    <row r="104" spans="1:33" ht="26.25" customHeight="1">
      <c r="A104" s="110"/>
      <c r="B104" s="112" t="s">
        <v>215</v>
      </c>
      <c r="C104" s="35" t="s">
        <v>1</v>
      </c>
      <c r="D104" s="35" t="s">
        <v>274</v>
      </c>
      <c r="E104" s="53">
        <f>+'مرحلة أولى محافظات'!AF104</f>
        <v>803</v>
      </c>
      <c r="F104" s="53">
        <f>+'مرحلة أولى محافظات'!AG104</f>
        <v>878</v>
      </c>
      <c r="G104" s="35">
        <f aca="true" t="shared" si="16" ref="G104:R104">G102+G100+G98+G96+G94+G92</f>
        <v>34</v>
      </c>
      <c r="H104" s="35">
        <f t="shared" si="16"/>
        <v>21</v>
      </c>
      <c r="I104" s="35">
        <f t="shared" si="16"/>
        <v>0</v>
      </c>
      <c r="J104" s="35">
        <f t="shared" si="16"/>
        <v>1</v>
      </c>
      <c r="K104" s="35">
        <f t="shared" si="16"/>
        <v>0</v>
      </c>
      <c r="L104" s="35">
        <f t="shared" si="16"/>
        <v>0</v>
      </c>
      <c r="M104" s="35">
        <f t="shared" si="16"/>
        <v>0</v>
      </c>
      <c r="N104" s="35">
        <f t="shared" si="16"/>
        <v>0</v>
      </c>
      <c r="O104" s="35">
        <f t="shared" si="16"/>
        <v>1</v>
      </c>
      <c r="P104" s="35">
        <f t="shared" si="16"/>
        <v>0</v>
      </c>
      <c r="Q104" s="35">
        <f t="shared" si="16"/>
        <v>0</v>
      </c>
      <c r="R104" s="35">
        <f t="shared" si="16"/>
        <v>0</v>
      </c>
      <c r="S104" s="39">
        <f t="shared" si="9"/>
        <v>838</v>
      </c>
      <c r="T104" s="39">
        <f t="shared" si="10"/>
        <v>900</v>
      </c>
      <c r="U104" s="39">
        <f t="shared" si="11"/>
        <v>1738</v>
      </c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</row>
    <row r="105" spans="1:33" ht="26.25" customHeight="1">
      <c r="A105" s="111"/>
      <c r="B105" s="113"/>
      <c r="C105" s="35" t="s">
        <v>28</v>
      </c>
      <c r="D105" s="35" t="s">
        <v>274</v>
      </c>
      <c r="E105" s="53">
        <f>+'مرحلة أولى محافظات'!AF105</f>
        <v>4536</v>
      </c>
      <c r="F105" s="53">
        <f>+'مرحلة أولى محافظات'!AG105</f>
        <v>5062</v>
      </c>
      <c r="G105" s="35">
        <f aca="true" t="shared" si="17" ref="G105:R105">G103+G101+G99+G97+G95+G93</f>
        <v>86</v>
      </c>
      <c r="H105" s="35">
        <f t="shared" si="17"/>
        <v>100</v>
      </c>
      <c r="I105" s="35">
        <f t="shared" si="17"/>
        <v>0</v>
      </c>
      <c r="J105" s="35">
        <f t="shared" si="17"/>
        <v>3</v>
      </c>
      <c r="K105" s="35">
        <f t="shared" si="17"/>
        <v>3</v>
      </c>
      <c r="L105" s="35">
        <f t="shared" si="17"/>
        <v>3</v>
      </c>
      <c r="M105" s="35">
        <f t="shared" si="17"/>
        <v>1</v>
      </c>
      <c r="N105" s="35">
        <f t="shared" si="17"/>
        <v>6</v>
      </c>
      <c r="O105" s="35">
        <f t="shared" si="17"/>
        <v>10</v>
      </c>
      <c r="P105" s="35">
        <f t="shared" si="17"/>
        <v>5</v>
      </c>
      <c r="Q105" s="35">
        <f t="shared" si="17"/>
        <v>0</v>
      </c>
      <c r="R105" s="35">
        <f t="shared" si="17"/>
        <v>1</v>
      </c>
      <c r="S105" s="39">
        <f t="shared" si="9"/>
        <v>4636</v>
      </c>
      <c r="T105" s="39">
        <f t="shared" si="10"/>
        <v>5180</v>
      </c>
      <c r="U105" s="39">
        <f t="shared" si="11"/>
        <v>9816</v>
      </c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</row>
    <row r="106" spans="1:33" ht="26.25" customHeight="1">
      <c r="A106" s="109" t="s">
        <v>310</v>
      </c>
      <c r="B106" s="105" t="s">
        <v>268</v>
      </c>
      <c r="C106" s="32" t="s">
        <v>1</v>
      </c>
      <c r="D106" s="32" t="s">
        <v>12</v>
      </c>
      <c r="E106" s="42">
        <f>+'مرحلة أولى محافظات'!AF106</f>
        <v>38</v>
      </c>
      <c r="F106" s="42">
        <f>+'مرحلة أولى محافظات'!AG106</f>
        <v>83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9">
        <f t="shared" si="9"/>
        <v>38</v>
      </c>
      <c r="T106" s="39">
        <f t="shared" si="10"/>
        <v>83</v>
      </c>
      <c r="U106" s="39">
        <f t="shared" si="11"/>
        <v>121</v>
      </c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</row>
    <row r="107" spans="1:33" ht="26.25" customHeight="1">
      <c r="A107" s="110"/>
      <c r="B107" s="107"/>
      <c r="C107" s="32" t="s">
        <v>28</v>
      </c>
      <c r="D107" s="32" t="s">
        <v>12</v>
      </c>
      <c r="E107" s="42">
        <f>+'مرحلة أولى محافظات'!AF107</f>
        <v>236</v>
      </c>
      <c r="F107" s="42">
        <f>+'مرحلة أولى محافظات'!AG107</f>
        <v>349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9">
        <f t="shared" si="9"/>
        <v>236</v>
      </c>
      <c r="T107" s="39">
        <f t="shared" si="10"/>
        <v>349</v>
      </c>
      <c r="U107" s="39">
        <f t="shared" si="11"/>
        <v>585</v>
      </c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</row>
    <row r="108" spans="1:33" ht="26.25" customHeight="1">
      <c r="A108" s="110"/>
      <c r="B108" s="105" t="s">
        <v>232</v>
      </c>
      <c r="C108" s="32" t="s">
        <v>1</v>
      </c>
      <c r="D108" s="32" t="s">
        <v>12</v>
      </c>
      <c r="E108" s="42">
        <f>+'مرحلة أولى محافظات'!AF108</f>
        <v>9</v>
      </c>
      <c r="F108" s="42">
        <f>+'مرحلة أولى محافظات'!AG108</f>
        <v>25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9">
        <f t="shared" si="9"/>
        <v>9</v>
      </c>
      <c r="T108" s="39">
        <f t="shared" si="10"/>
        <v>25</v>
      </c>
      <c r="U108" s="39">
        <f t="shared" si="11"/>
        <v>34</v>
      </c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</row>
    <row r="109" spans="1:33" ht="26.25" customHeight="1">
      <c r="A109" s="110"/>
      <c r="B109" s="107"/>
      <c r="C109" s="32" t="s">
        <v>28</v>
      </c>
      <c r="D109" s="32" t="s">
        <v>12</v>
      </c>
      <c r="E109" s="42">
        <f>+'مرحلة أولى محافظات'!AF109</f>
        <v>83</v>
      </c>
      <c r="F109" s="42">
        <f>+'مرحلة أولى محافظات'!AG109</f>
        <v>120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9">
        <f t="shared" si="9"/>
        <v>83</v>
      </c>
      <c r="T109" s="39">
        <f t="shared" si="10"/>
        <v>120</v>
      </c>
      <c r="U109" s="39">
        <f t="shared" si="11"/>
        <v>203</v>
      </c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</row>
    <row r="110" spans="1:33" ht="26.25" customHeight="1">
      <c r="A110" s="110"/>
      <c r="B110" s="112" t="s">
        <v>215</v>
      </c>
      <c r="C110" s="35" t="s">
        <v>1</v>
      </c>
      <c r="D110" s="35" t="s">
        <v>12</v>
      </c>
      <c r="E110" s="53">
        <f>+'مرحلة أولى محافظات'!AF110</f>
        <v>47</v>
      </c>
      <c r="F110" s="53">
        <f>+'مرحلة أولى محافظات'!AG110</f>
        <v>108</v>
      </c>
      <c r="G110" s="35">
        <f aca="true" t="shared" si="18" ref="G110:R110">G108+G106</f>
        <v>0</v>
      </c>
      <c r="H110" s="35">
        <f t="shared" si="18"/>
        <v>0</v>
      </c>
      <c r="I110" s="35">
        <f t="shared" si="18"/>
        <v>0</v>
      </c>
      <c r="J110" s="35">
        <f t="shared" si="18"/>
        <v>0</v>
      </c>
      <c r="K110" s="35">
        <f t="shared" si="18"/>
        <v>0</v>
      </c>
      <c r="L110" s="35">
        <f t="shared" si="18"/>
        <v>0</v>
      </c>
      <c r="M110" s="35">
        <f t="shared" si="18"/>
        <v>0</v>
      </c>
      <c r="N110" s="35">
        <f t="shared" si="18"/>
        <v>0</v>
      </c>
      <c r="O110" s="35">
        <f t="shared" si="18"/>
        <v>0</v>
      </c>
      <c r="P110" s="35">
        <f t="shared" si="18"/>
        <v>0</v>
      </c>
      <c r="Q110" s="35">
        <f t="shared" si="18"/>
        <v>0</v>
      </c>
      <c r="R110" s="35">
        <f t="shared" si="18"/>
        <v>0</v>
      </c>
      <c r="S110" s="39">
        <f t="shared" si="9"/>
        <v>47</v>
      </c>
      <c r="T110" s="39">
        <f t="shared" si="10"/>
        <v>108</v>
      </c>
      <c r="U110" s="39">
        <f t="shared" si="11"/>
        <v>155</v>
      </c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</row>
    <row r="111" spans="1:33" ht="26.25" customHeight="1">
      <c r="A111" s="111"/>
      <c r="B111" s="113"/>
      <c r="C111" s="35" t="s">
        <v>28</v>
      </c>
      <c r="D111" s="35" t="s">
        <v>12</v>
      </c>
      <c r="E111" s="53">
        <f>+'مرحلة أولى محافظات'!AF111</f>
        <v>319</v>
      </c>
      <c r="F111" s="53">
        <f>+'مرحلة أولى محافظات'!AG111</f>
        <v>469</v>
      </c>
      <c r="G111" s="35">
        <f aca="true" t="shared" si="19" ref="G111:R111">G109+G107</f>
        <v>0</v>
      </c>
      <c r="H111" s="35">
        <f t="shared" si="19"/>
        <v>0</v>
      </c>
      <c r="I111" s="35">
        <f t="shared" si="19"/>
        <v>0</v>
      </c>
      <c r="J111" s="35">
        <f t="shared" si="19"/>
        <v>0</v>
      </c>
      <c r="K111" s="35">
        <f t="shared" si="19"/>
        <v>0</v>
      </c>
      <c r="L111" s="35">
        <f t="shared" si="19"/>
        <v>0</v>
      </c>
      <c r="M111" s="35">
        <f t="shared" si="19"/>
        <v>0</v>
      </c>
      <c r="N111" s="35">
        <f t="shared" si="19"/>
        <v>0</v>
      </c>
      <c r="O111" s="35">
        <f t="shared" si="19"/>
        <v>0</v>
      </c>
      <c r="P111" s="35">
        <f t="shared" si="19"/>
        <v>0</v>
      </c>
      <c r="Q111" s="35">
        <f t="shared" si="19"/>
        <v>0</v>
      </c>
      <c r="R111" s="35">
        <f t="shared" si="19"/>
        <v>0</v>
      </c>
      <c r="S111" s="39">
        <f t="shared" si="9"/>
        <v>319</v>
      </c>
      <c r="T111" s="39">
        <f t="shared" si="10"/>
        <v>469</v>
      </c>
      <c r="U111" s="39">
        <f t="shared" si="11"/>
        <v>788</v>
      </c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</row>
    <row r="112" spans="1:33" ht="26.25" customHeight="1">
      <c r="A112" s="105" t="s">
        <v>24</v>
      </c>
      <c r="B112" s="106"/>
      <c r="C112" s="32" t="s">
        <v>1</v>
      </c>
      <c r="D112" s="32" t="s">
        <v>274</v>
      </c>
      <c r="E112" s="42">
        <f>+'مرحلة أولى محافظات'!AF112</f>
        <v>1076</v>
      </c>
      <c r="F112" s="42">
        <f>+'مرحلة أولى محافظات'!AG112</f>
        <v>236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9">
        <f t="shared" si="9"/>
        <v>1076</v>
      </c>
      <c r="T112" s="39">
        <f t="shared" si="10"/>
        <v>236</v>
      </c>
      <c r="U112" s="39">
        <f t="shared" si="11"/>
        <v>1312</v>
      </c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</row>
    <row r="113" spans="1:33" ht="26.25" customHeight="1">
      <c r="A113" s="107"/>
      <c r="B113" s="108"/>
      <c r="C113" s="32" t="s">
        <v>28</v>
      </c>
      <c r="D113" s="32" t="s">
        <v>274</v>
      </c>
      <c r="E113" s="42">
        <f>+'مرحلة أولى محافظات'!AF113</f>
        <v>2273</v>
      </c>
      <c r="F113" s="42">
        <f>+'مرحلة أولى محافظات'!AG113</f>
        <v>486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2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9">
        <f t="shared" si="9"/>
        <v>2275</v>
      </c>
      <c r="T113" s="39">
        <f t="shared" si="10"/>
        <v>486</v>
      </c>
      <c r="U113" s="39">
        <f t="shared" si="11"/>
        <v>2761</v>
      </c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</row>
    <row r="114" spans="1:33" ht="26.25" customHeight="1">
      <c r="A114" s="105" t="s">
        <v>311</v>
      </c>
      <c r="B114" s="106"/>
      <c r="C114" s="32" t="s">
        <v>1</v>
      </c>
      <c r="D114" s="32" t="s">
        <v>12</v>
      </c>
      <c r="E114" s="42">
        <f>+'مرحلة أولى محافظات'!AF114</f>
        <v>335</v>
      </c>
      <c r="F114" s="42">
        <f>+'مرحلة أولى محافظات'!AG114</f>
        <v>126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2</v>
      </c>
      <c r="P114" s="32">
        <v>0</v>
      </c>
      <c r="Q114" s="32">
        <v>0</v>
      </c>
      <c r="R114" s="32">
        <v>0</v>
      </c>
      <c r="S114" s="39">
        <f t="shared" si="9"/>
        <v>337</v>
      </c>
      <c r="T114" s="39">
        <f t="shared" si="10"/>
        <v>126</v>
      </c>
      <c r="U114" s="39">
        <f t="shared" si="11"/>
        <v>463</v>
      </c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</row>
    <row r="115" spans="1:33" ht="26.25" customHeight="1">
      <c r="A115" s="107"/>
      <c r="B115" s="108"/>
      <c r="C115" s="32" t="s">
        <v>28</v>
      </c>
      <c r="D115" s="32" t="s">
        <v>12</v>
      </c>
      <c r="E115" s="42">
        <f>+'مرحلة أولى محافظات'!AF115</f>
        <v>988</v>
      </c>
      <c r="F115" s="42">
        <f>+'مرحلة أولى محافظات'!AG115</f>
        <v>438</v>
      </c>
      <c r="G115" s="32">
        <v>0</v>
      </c>
      <c r="H115" s="32">
        <v>1</v>
      </c>
      <c r="I115" s="32">
        <v>0</v>
      </c>
      <c r="J115" s="32">
        <v>0</v>
      </c>
      <c r="K115" s="32">
        <v>0</v>
      </c>
      <c r="L115" s="32">
        <v>0</v>
      </c>
      <c r="M115" s="32">
        <v>2</v>
      </c>
      <c r="N115" s="32">
        <v>0</v>
      </c>
      <c r="O115" s="32">
        <v>2</v>
      </c>
      <c r="P115" s="32">
        <v>0</v>
      </c>
      <c r="Q115" s="32">
        <v>0</v>
      </c>
      <c r="R115" s="32">
        <v>0</v>
      </c>
      <c r="S115" s="39">
        <f t="shared" si="9"/>
        <v>992</v>
      </c>
      <c r="T115" s="39">
        <f t="shared" si="10"/>
        <v>439</v>
      </c>
      <c r="U115" s="39">
        <f t="shared" si="11"/>
        <v>1431</v>
      </c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</row>
    <row r="116" spans="1:33" ht="26.25" customHeight="1">
      <c r="A116" s="109" t="s">
        <v>312</v>
      </c>
      <c r="B116" s="105" t="s">
        <v>313</v>
      </c>
      <c r="C116" s="32" t="s">
        <v>1</v>
      </c>
      <c r="D116" s="32" t="s">
        <v>274</v>
      </c>
      <c r="E116" s="42">
        <f>+'مرحلة أولى محافظات'!AF116</f>
        <v>219</v>
      </c>
      <c r="F116" s="42">
        <f>+'مرحلة أولى محافظات'!AG116</f>
        <v>257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9">
        <f t="shared" si="9"/>
        <v>219</v>
      </c>
      <c r="T116" s="39">
        <f t="shared" si="10"/>
        <v>257</v>
      </c>
      <c r="U116" s="39">
        <f t="shared" si="11"/>
        <v>476</v>
      </c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</row>
    <row r="117" spans="1:33" ht="26.25" customHeight="1">
      <c r="A117" s="110"/>
      <c r="B117" s="107"/>
      <c r="C117" s="32" t="s">
        <v>28</v>
      </c>
      <c r="D117" s="32" t="s">
        <v>274</v>
      </c>
      <c r="E117" s="42">
        <f>+'مرحلة أولى محافظات'!AF117</f>
        <v>616</v>
      </c>
      <c r="F117" s="42">
        <f>+'مرحلة أولى محافظات'!AG117</f>
        <v>1642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9">
        <f t="shared" si="9"/>
        <v>616</v>
      </c>
      <c r="T117" s="39">
        <f t="shared" si="10"/>
        <v>1642</v>
      </c>
      <c r="U117" s="39">
        <f t="shared" si="11"/>
        <v>2258</v>
      </c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</row>
    <row r="118" spans="1:33" ht="26.25" customHeight="1">
      <c r="A118" s="110"/>
      <c r="B118" s="105" t="s">
        <v>314</v>
      </c>
      <c r="C118" s="32" t="s">
        <v>1</v>
      </c>
      <c r="D118" s="32" t="s">
        <v>274</v>
      </c>
      <c r="E118" s="42">
        <f>+'مرحلة أولى محافظات'!AF118</f>
        <v>88</v>
      </c>
      <c r="F118" s="42">
        <f>+'مرحلة أولى محافظات'!AG118</f>
        <v>308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9">
        <f t="shared" si="9"/>
        <v>88</v>
      </c>
      <c r="T118" s="39">
        <f t="shared" si="10"/>
        <v>308</v>
      </c>
      <c r="U118" s="39">
        <f t="shared" si="11"/>
        <v>396</v>
      </c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</row>
    <row r="119" spans="1:33" ht="26.25" customHeight="1">
      <c r="A119" s="110"/>
      <c r="B119" s="107"/>
      <c r="C119" s="32" t="s">
        <v>28</v>
      </c>
      <c r="D119" s="32" t="s">
        <v>274</v>
      </c>
      <c r="E119" s="42">
        <f>+'مرحلة أولى محافظات'!AF119</f>
        <v>345</v>
      </c>
      <c r="F119" s="42">
        <f>+'مرحلة أولى محافظات'!AG119</f>
        <v>1681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9">
        <f t="shared" si="9"/>
        <v>345</v>
      </c>
      <c r="T119" s="39">
        <f t="shared" si="10"/>
        <v>1681</v>
      </c>
      <c r="U119" s="39">
        <f t="shared" si="11"/>
        <v>2026</v>
      </c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</row>
    <row r="120" spans="1:33" ht="26.25" customHeight="1">
      <c r="A120" s="110"/>
      <c r="B120" s="105" t="s">
        <v>315</v>
      </c>
      <c r="C120" s="32" t="s">
        <v>1</v>
      </c>
      <c r="D120" s="32" t="s">
        <v>274</v>
      </c>
      <c r="E120" s="42">
        <f>+'مرحلة أولى محافظات'!AF120</f>
        <v>222</v>
      </c>
      <c r="F120" s="42">
        <f>+'مرحلة أولى محافظات'!AG120</f>
        <v>416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9">
        <f t="shared" si="9"/>
        <v>222</v>
      </c>
      <c r="T120" s="39">
        <f t="shared" si="10"/>
        <v>416</v>
      </c>
      <c r="U120" s="39">
        <f t="shared" si="11"/>
        <v>638</v>
      </c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</row>
    <row r="121" spans="1:33" ht="26.25" customHeight="1">
      <c r="A121" s="110"/>
      <c r="B121" s="107"/>
      <c r="C121" s="32" t="s">
        <v>28</v>
      </c>
      <c r="D121" s="32" t="s">
        <v>274</v>
      </c>
      <c r="E121" s="42">
        <f>+'مرحلة أولى محافظات'!AF121</f>
        <v>1353</v>
      </c>
      <c r="F121" s="42">
        <f>+'مرحلة أولى محافظات'!AG121</f>
        <v>2466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9">
        <f t="shared" si="9"/>
        <v>1353</v>
      </c>
      <c r="T121" s="39">
        <f t="shared" si="10"/>
        <v>2466</v>
      </c>
      <c r="U121" s="39">
        <f t="shared" si="11"/>
        <v>3819</v>
      </c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</row>
    <row r="122" spans="1:33" ht="26.25" customHeight="1">
      <c r="A122" s="110"/>
      <c r="B122" s="112" t="s">
        <v>316</v>
      </c>
      <c r="C122" s="35" t="s">
        <v>1</v>
      </c>
      <c r="D122" s="35" t="s">
        <v>274</v>
      </c>
      <c r="E122" s="53">
        <f>+'مرحلة أولى محافظات'!AF122</f>
        <v>529</v>
      </c>
      <c r="F122" s="53">
        <f>+'مرحلة أولى محافظات'!AG122</f>
        <v>981</v>
      </c>
      <c r="G122" s="54">
        <f aca="true" t="shared" si="20" ref="G122:R122">G120+G118+G116</f>
        <v>0</v>
      </c>
      <c r="H122" s="54">
        <f t="shared" si="20"/>
        <v>0</v>
      </c>
      <c r="I122" s="54">
        <f t="shared" si="20"/>
        <v>0</v>
      </c>
      <c r="J122" s="54">
        <f t="shared" si="20"/>
        <v>0</v>
      </c>
      <c r="K122" s="54">
        <f t="shared" si="20"/>
        <v>0</v>
      </c>
      <c r="L122" s="54">
        <f t="shared" si="20"/>
        <v>0</v>
      </c>
      <c r="M122" s="54">
        <f t="shared" si="20"/>
        <v>0</v>
      </c>
      <c r="N122" s="54">
        <f t="shared" si="20"/>
        <v>0</v>
      </c>
      <c r="O122" s="54">
        <f t="shared" si="20"/>
        <v>0</v>
      </c>
      <c r="P122" s="54">
        <f t="shared" si="20"/>
        <v>0</v>
      </c>
      <c r="Q122" s="54">
        <f t="shared" si="20"/>
        <v>0</v>
      </c>
      <c r="R122" s="54">
        <f t="shared" si="20"/>
        <v>0</v>
      </c>
      <c r="S122" s="39">
        <f t="shared" si="9"/>
        <v>529</v>
      </c>
      <c r="T122" s="39">
        <f t="shared" si="10"/>
        <v>981</v>
      </c>
      <c r="U122" s="39">
        <f t="shared" si="11"/>
        <v>1510</v>
      </c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</row>
    <row r="123" spans="1:33" ht="26.25" customHeight="1">
      <c r="A123" s="111"/>
      <c r="B123" s="113"/>
      <c r="C123" s="35" t="s">
        <v>28</v>
      </c>
      <c r="D123" s="35" t="s">
        <v>274</v>
      </c>
      <c r="E123" s="53">
        <f>+'مرحلة أولى محافظات'!AF123</f>
        <v>2314</v>
      </c>
      <c r="F123" s="53">
        <f>+'مرحلة أولى محافظات'!AG123</f>
        <v>5789</v>
      </c>
      <c r="G123" s="54">
        <f aca="true" t="shared" si="21" ref="G123:R123">G121+G119+G117</f>
        <v>0</v>
      </c>
      <c r="H123" s="54">
        <f t="shared" si="21"/>
        <v>0</v>
      </c>
      <c r="I123" s="54">
        <f t="shared" si="21"/>
        <v>0</v>
      </c>
      <c r="J123" s="54">
        <f t="shared" si="21"/>
        <v>0</v>
      </c>
      <c r="K123" s="54">
        <f t="shared" si="21"/>
        <v>0</v>
      </c>
      <c r="L123" s="54">
        <f t="shared" si="21"/>
        <v>0</v>
      </c>
      <c r="M123" s="54">
        <f t="shared" si="21"/>
        <v>0</v>
      </c>
      <c r="N123" s="54">
        <f t="shared" si="21"/>
        <v>0</v>
      </c>
      <c r="O123" s="54">
        <f t="shared" si="21"/>
        <v>0</v>
      </c>
      <c r="P123" s="54">
        <f t="shared" si="21"/>
        <v>0</v>
      </c>
      <c r="Q123" s="54">
        <f t="shared" si="21"/>
        <v>0</v>
      </c>
      <c r="R123" s="54">
        <f t="shared" si="21"/>
        <v>0</v>
      </c>
      <c r="S123" s="39">
        <f t="shared" si="9"/>
        <v>2314</v>
      </c>
      <c r="T123" s="39">
        <f t="shared" si="10"/>
        <v>5789</v>
      </c>
      <c r="U123" s="39">
        <f t="shared" si="11"/>
        <v>8103</v>
      </c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</row>
    <row r="124" spans="1:33" ht="26.25" customHeight="1">
      <c r="A124" s="105" t="s">
        <v>317</v>
      </c>
      <c r="B124" s="106"/>
      <c r="C124" s="32" t="s">
        <v>1</v>
      </c>
      <c r="D124" s="32" t="s">
        <v>12</v>
      </c>
      <c r="E124" s="42">
        <f>+'مرحلة أولى محافظات'!AF124</f>
        <v>130</v>
      </c>
      <c r="F124" s="42">
        <f>+'مرحلة أولى محافظات'!AG124</f>
        <v>215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9">
        <f t="shared" si="9"/>
        <v>130</v>
      </c>
      <c r="T124" s="39">
        <f t="shared" si="10"/>
        <v>215</v>
      </c>
      <c r="U124" s="39">
        <f t="shared" si="11"/>
        <v>345</v>
      </c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</row>
    <row r="125" spans="1:33" ht="26.25" customHeight="1">
      <c r="A125" s="107"/>
      <c r="B125" s="108"/>
      <c r="C125" s="32" t="s">
        <v>28</v>
      </c>
      <c r="D125" s="32" t="s">
        <v>12</v>
      </c>
      <c r="E125" s="42">
        <f>+'مرحلة أولى محافظات'!AF125</f>
        <v>355</v>
      </c>
      <c r="F125" s="42">
        <f>+'مرحلة أولى محافظات'!AG125</f>
        <v>593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9">
        <f t="shared" si="9"/>
        <v>355</v>
      </c>
      <c r="T125" s="39">
        <f t="shared" si="10"/>
        <v>593</v>
      </c>
      <c r="U125" s="39">
        <f t="shared" si="11"/>
        <v>948</v>
      </c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</row>
    <row r="126" spans="1:33" ht="26.25" customHeight="1">
      <c r="A126" s="105" t="s">
        <v>29</v>
      </c>
      <c r="B126" s="106"/>
      <c r="C126" s="32" t="s">
        <v>1</v>
      </c>
      <c r="D126" s="32" t="s">
        <v>274</v>
      </c>
      <c r="E126" s="42">
        <f>+'مرحلة أولى محافظات'!AF126</f>
        <v>175</v>
      </c>
      <c r="F126" s="42">
        <f>+'مرحلة أولى محافظات'!AG126</f>
        <v>204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9">
        <f t="shared" si="9"/>
        <v>175</v>
      </c>
      <c r="T126" s="39">
        <f t="shared" si="10"/>
        <v>204</v>
      </c>
      <c r="U126" s="39">
        <f t="shared" si="11"/>
        <v>379</v>
      </c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</row>
    <row r="127" spans="1:33" ht="26.25" customHeight="1">
      <c r="A127" s="107"/>
      <c r="B127" s="108"/>
      <c r="C127" s="32" t="s">
        <v>28</v>
      </c>
      <c r="D127" s="32" t="s">
        <v>274</v>
      </c>
      <c r="E127" s="42">
        <f>+'مرحلة أولى محافظات'!AF127</f>
        <v>1477</v>
      </c>
      <c r="F127" s="42">
        <f>+'مرحلة أولى محافظات'!AG127</f>
        <v>2134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9">
        <f t="shared" si="9"/>
        <v>1477</v>
      </c>
      <c r="T127" s="39">
        <f t="shared" si="10"/>
        <v>2134</v>
      </c>
      <c r="U127" s="39">
        <f t="shared" si="11"/>
        <v>3611</v>
      </c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</row>
    <row r="128" spans="1:33" ht="26.25" customHeight="1">
      <c r="A128" s="105" t="s">
        <v>318</v>
      </c>
      <c r="B128" s="106"/>
      <c r="C128" s="32" t="s">
        <v>1</v>
      </c>
      <c r="D128" s="32" t="s">
        <v>274</v>
      </c>
      <c r="E128" s="42">
        <f>+'مرحلة أولى محافظات'!AF128</f>
        <v>98</v>
      </c>
      <c r="F128" s="42">
        <f>+'مرحلة أولى محافظات'!AG128</f>
        <v>91</v>
      </c>
      <c r="G128" s="32">
        <v>2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9">
        <f t="shared" si="9"/>
        <v>100</v>
      </c>
      <c r="T128" s="39">
        <f t="shared" si="10"/>
        <v>91</v>
      </c>
      <c r="U128" s="39">
        <f t="shared" si="11"/>
        <v>191</v>
      </c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</row>
    <row r="129" spans="1:33" ht="26.25" customHeight="1">
      <c r="A129" s="107"/>
      <c r="B129" s="108"/>
      <c r="C129" s="32" t="s">
        <v>28</v>
      </c>
      <c r="D129" s="32" t="s">
        <v>274</v>
      </c>
      <c r="E129" s="42">
        <f>+'مرحلة أولى محافظات'!AF129</f>
        <v>253</v>
      </c>
      <c r="F129" s="42">
        <f>+'مرحلة أولى محافظات'!AG129</f>
        <v>290</v>
      </c>
      <c r="G129" s="32">
        <v>4</v>
      </c>
      <c r="H129" s="32">
        <v>2</v>
      </c>
      <c r="I129" s="32">
        <v>0</v>
      </c>
      <c r="J129" s="32">
        <v>0</v>
      </c>
      <c r="K129" s="32">
        <v>1</v>
      </c>
      <c r="L129" s="32">
        <v>1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9">
        <f t="shared" si="9"/>
        <v>258</v>
      </c>
      <c r="T129" s="39">
        <f t="shared" si="10"/>
        <v>293</v>
      </c>
      <c r="U129" s="39">
        <f t="shared" si="11"/>
        <v>551</v>
      </c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</row>
    <row r="130" spans="1:33" ht="26.25" customHeight="1">
      <c r="A130" s="105" t="s">
        <v>31</v>
      </c>
      <c r="B130" s="106"/>
      <c r="C130" s="32" t="s">
        <v>1</v>
      </c>
      <c r="D130" s="32" t="s">
        <v>274</v>
      </c>
      <c r="E130" s="42">
        <f>+'مرحلة أولى محافظات'!AF130</f>
        <v>86</v>
      </c>
      <c r="F130" s="42">
        <f>+'مرحلة أولى محافظات'!AG130</f>
        <v>17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9">
        <f t="shared" si="9"/>
        <v>86</v>
      </c>
      <c r="T130" s="39">
        <f t="shared" si="10"/>
        <v>17</v>
      </c>
      <c r="U130" s="39">
        <f t="shared" si="11"/>
        <v>103</v>
      </c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</row>
    <row r="131" spans="1:33" ht="26.25" customHeight="1">
      <c r="A131" s="107"/>
      <c r="B131" s="108"/>
      <c r="C131" s="32" t="s">
        <v>28</v>
      </c>
      <c r="D131" s="32" t="s">
        <v>274</v>
      </c>
      <c r="E131" s="42">
        <f>+'مرحلة أولى محافظات'!AF131</f>
        <v>460</v>
      </c>
      <c r="F131" s="42">
        <f>+'مرحلة أولى محافظات'!AG131</f>
        <v>108</v>
      </c>
      <c r="G131" s="32">
        <v>2</v>
      </c>
      <c r="H131" s="32">
        <v>1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1</v>
      </c>
      <c r="P131" s="32">
        <v>1</v>
      </c>
      <c r="Q131" s="32">
        <v>0</v>
      </c>
      <c r="R131" s="32">
        <v>0</v>
      </c>
      <c r="S131" s="39">
        <f t="shared" si="9"/>
        <v>463</v>
      </c>
      <c r="T131" s="39">
        <f t="shared" si="10"/>
        <v>110</v>
      </c>
      <c r="U131" s="39">
        <f t="shared" si="11"/>
        <v>573</v>
      </c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</row>
    <row r="132" spans="1:33" ht="26.25" customHeight="1">
      <c r="A132" s="105" t="s">
        <v>319</v>
      </c>
      <c r="B132" s="106"/>
      <c r="C132" s="32" t="s">
        <v>1</v>
      </c>
      <c r="D132" s="32" t="s">
        <v>12</v>
      </c>
      <c r="E132" s="42">
        <f>+'مرحلة أولى محافظات'!AF132</f>
        <v>247</v>
      </c>
      <c r="F132" s="42">
        <f>+'مرحلة أولى محافظات'!AG132</f>
        <v>154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9">
        <f t="shared" si="9"/>
        <v>247</v>
      </c>
      <c r="T132" s="39">
        <f t="shared" si="10"/>
        <v>154</v>
      </c>
      <c r="U132" s="39">
        <f t="shared" si="11"/>
        <v>401</v>
      </c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</row>
    <row r="133" spans="1:33" ht="26.25" customHeight="1">
      <c r="A133" s="107"/>
      <c r="B133" s="108"/>
      <c r="C133" s="32" t="s">
        <v>28</v>
      </c>
      <c r="D133" s="32" t="s">
        <v>12</v>
      </c>
      <c r="E133" s="42">
        <f>+'مرحلة أولى محافظات'!AF133</f>
        <v>460</v>
      </c>
      <c r="F133" s="42">
        <f>+'مرحلة أولى محافظات'!AG133</f>
        <v>233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9">
        <f aca="true" t="shared" si="22" ref="S133:S141">Q133+O133+M133+K133+I133+G133+E133</f>
        <v>460</v>
      </c>
      <c r="T133" s="39">
        <f aca="true" t="shared" si="23" ref="T133:T141">R133+P133+N133+L133+J133+H133+F133</f>
        <v>233</v>
      </c>
      <c r="U133" s="39">
        <f aca="true" t="shared" si="24" ref="U133:U141">T133+S133</f>
        <v>693</v>
      </c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</row>
    <row r="134" spans="1:33" ht="26.25" customHeight="1">
      <c r="A134" s="105" t="s">
        <v>320</v>
      </c>
      <c r="B134" s="106"/>
      <c r="C134" s="32" t="s">
        <v>1</v>
      </c>
      <c r="D134" s="32" t="s">
        <v>12</v>
      </c>
      <c r="E134" s="42">
        <f>+'مرحلة أولى محافظات'!AF134</f>
        <v>327</v>
      </c>
      <c r="F134" s="42">
        <f>+'مرحلة أولى محافظات'!AG134</f>
        <v>203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9">
        <f t="shared" si="22"/>
        <v>327</v>
      </c>
      <c r="T134" s="39">
        <f t="shared" si="23"/>
        <v>203</v>
      </c>
      <c r="U134" s="39">
        <f t="shared" si="24"/>
        <v>530</v>
      </c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</row>
    <row r="135" spans="1:33" ht="26.25" customHeight="1">
      <c r="A135" s="107"/>
      <c r="B135" s="108"/>
      <c r="C135" s="32" t="s">
        <v>28</v>
      </c>
      <c r="D135" s="32" t="s">
        <v>12</v>
      </c>
      <c r="E135" s="42">
        <f>+'مرحلة أولى محافظات'!AF135</f>
        <v>481</v>
      </c>
      <c r="F135" s="42">
        <f>+'مرحلة أولى محافظات'!AG135</f>
        <v>286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9">
        <f t="shared" si="22"/>
        <v>481</v>
      </c>
      <c r="T135" s="39">
        <f t="shared" si="23"/>
        <v>286</v>
      </c>
      <c r="U135" s="39">
        <f t="shared" si="24"/>
        <v>767</v>
      </c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</row>
    <row r="136" spans="1:33" ht="26.25" customHeight="1">
      <c r="A136" s="109" t="s">
        <v>0</v>
      </c>
      <c r="B136" s="112" t="s">
        <v>274</v>
      </c>
      <c r="C136" s="35" t="s">
        <v>1</v>
      </c>
      <c r="D136" s="35" t="s">
        <v>274</v>
      </c>
      <c r="E136" s="53">
        <f>+E4+E6+E8+E10+E12+E28+E46+E48+E50+E58+E60+E82+E104+E112+E122+E126+E128+E130</f>
        <v>11396</v>
      </c>
      <c r="F136" s="53">
        <f>+F4+F6+F8+F10+F12+F28+F46+F48+F50+F58+F60+F82+F104+F112+F122+F126+F128+F130</f>
        <v>9206</v>
      </c>
      <c r="G136" s="53">
        <f aca="true" t="shared" si="25" ref="G136:R136">+G4+G6+G8+G10+G12+G28+G46+G48+G50+G58+G60+G82+G104+G112+G122+G126+G128+G130</f>
        <v>114</v>
      </c>
      <c r="H136" s="53">
        <f t="shared" si="25"/>
        <v>116</v>
      </c>
      <c r="I136" s="53">
        <f t="shared" si="25"/>
        <v>6</v>
      </c>
      <c r="J136" s="53">
        <f t="shared" si="25"/>
        <v>22</v>
      </c>
      <c r="K136" s="53">
        <f t="shared" si="25"/>
        <v>5</v>
      </c>
      <c r="L136" s="53">
        <f t="shared" si="25"/>
        <v>4</v>
      </c>
      <c r="M136" s="53">
        <f t="shared" si="25"/>
        <v>2</v>
      </c>
      <c r="N136" s="53">
        <f t="shared" si="25"/>
        <v>3</v>
      </c>
      <c r="O136" s="53">
        <f t="shared" si="25"/>
        <v>9</v>
      </c>
      <c r="P136" s="53">
        <f t="shared" si="25"/>
        <v>3</v>
      </c>
      <c r="Q136" s="53">
        <f t="shared" si="25"/>
        <v>0</v>
      </c>
      <c r="R136" s="53">
        <f t="shared" si="25"/>
        <v>0</v>
      </c>
      <c r="S136" s="39">
        <f t="shared" si="22"/>
        <v>11532</v>
      </c>
      <c r="T136" s="39">
        <f t="shared" si="23"/>
        <v>9354</v>
      </c>
      <c r="U136" s="39">
        <f t="shared" si="24"/>
        <v>20886</v>
      </c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</row>
    <row r="137" spans="1:33" ht="26.25" customHeight="1">
      <c r="A137" s="110"/>
      <c r="B137" s="113"/>
      <c r="C137" s="35" t="s">
        <v>28</v>
      </c>
      <c r="D137" s="35" t="s">
        <v>274</v>
      </c>
      <c r="E137" s="53">
        <f>+E5+E7+E9+E11+E13+E29+E47+E49+E51+E59+E61+E83+E105+E113+E123+E127+E129+E131</f>
        <v>39837</v>
      </c>
      <c r="F137" s="53">
        <f>+F5+F7+F9+F11+F13+F29+F47+F49+F51+F59+F61+F83+F105+F113+F123+F127+F129+F131</f>
        <v>34794</v>
      </c>
      <c r="G137" s="53">
        <f aca="true" t="shared" si="26" ref="G137:R137">+G5+G7+G9+G11+G13+G29+G47+G49+G51+G59+G61+G83+G105+G113+G123+G127+G129+G131</f>
        <v>344</v>
      </c>
      <c r="H137" s="53">
        <f t="shared" si="26"/>
        <v>348</v>
      </c>
      <c r="I137" s="53">
        <f t="shared" si="26"/>
        <v>35</v>
      </c>
      <c r="J137" s="53">
        <f t="shared" si="26"/>
        <v>59</v>
      </c>
      <c r="K137" s="53">
        <f t="shared" si="26"/>
        <v>54</v>
      </c>
      <c r="L137" s="53">
        <f t="shared" si="26"/>
        <v>29</v>
      </c>
      <c r="M137" s="53">
        <f t="shared" si="26"/>
        <v>39</v>
      </c>
      <c r="N137" s="53">
        <f t="shared" si="26"/>
        <v>32</v>
      </c>
      <c r="O137" s="53">
        <f t="shared" si="26"/>
        <v>112</v>
      </c>
      <c r="P137" s="53">
        <f t="shared" si="26"/>
        <v>37</v>
      </c>
      <c r="Q137" s="53">
        <f t="shared" si="26"/>
        <v>12</v>
      </c>
      <c r="R137" s="53">
        <f t="shared" si="26"/>
        <v>5</v>
      </c>
      <c r="S137" s="39">
        <f t="shared" si="22"/>
        <v>40433</v>
      </c>
      <c r="T137" s="39">
        <f t="shared" si="23"/>
        <v>35304</v>
      </c>
      <c r="U137" s="39">
        <f t="shared" si="24"/>
        <v>75737</v>
      </c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</row>
    <row r="138" spans="1:33" ht="26.25" customHeight="1">
      <c r="A138" s="110"/>
      <c r="B138" s="112" t="s">
        <v>12</v>
      </c>
      <c r="C138" s="35" t="s">
        <v>1</v>
      </c>
      <c r="D138" s="35" t="s">
        <v>12</v>
      </c>
      <c r="E138" s="53">
        <f>+E56+E90+E110+E114+E124+E132+E134</f>
        <v>1869</v>
      </c>
      <c r="F138" s="53">
        <f aca="true" t="shared" si="27" ref="F138:R138">+F56+F90+F110+F114+F124+F132+F134</f>
        <v>1611</v>
      </c>
      <c r="G138" s="53">
        <f t="shared" si="27"/>
        <v>0</v>
      </c>
      <c r="H138" s="53">
        <f t="shared" si="27"/>
        <v>0</v>
      </c>
      <c r="I138" s="53">
        <f t="shared" si="27"/>
        <v>0</v>
      </c>
      <c r="J138" s="53">
        <f t="shared" si="27"/>
        <v>0</v>
      </c>
      <c r="K138" s="53">
        <f t="shared" si="27"/>
        <v>0</v>
      </c>
      <c r="L138" s="53">
        <f t="shared" si="27"/>
        <v>0</v>
      </c>
      <c r="M138" s="53">
        <f t="shared" si="27"/>
        <v>0</v>
      </c>
      <c r="N138" s="53">
        <f t="shared" si="27"/>
        <v>0</v>
      </c>
      <c r="O138" s="53">
        <f t="shared" si="27"/>
        <v>2</v>
      </c>
      <c r="P138" s="53">
        <f t="shared" si="27"/>
        <v>0</v>
      </c>
      <c r="Q138" s="53">
        <f t="shared" si="27"/>
        <v>0</v>
      </c>
      <c r="R138" s="53">
        <f t="shared" si="27"/>
        <v>0</v>
      </c>
      <c r="S138" s="39">
        <f t="shared" si="22"/>
        <v>1871</v>
      </c>
      <c r="T138" s="39">
        <f t="shared" si="23"/>
        <v>1611</v>
      </c>
      <c r="U138" s="39">
        <f t="shared" si="24"/>
        <v>3482</v>
      </c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</row>
    <row r="139" spans="1:33" ht="26.25" customHeight="1">
      <c r="A139" s="111"/>
      <c r="B139" s="113"/>
      <c r="C139" s="35" t="s">
        <v>28</v>
      </c>
      <c r="D139" s="35" t="s">
        <v>12</v>
      </c>
      <c r="E139" s="53">
        <f>+E57+E91+E111+E115+E125+E133+E135</f>
        <v>4981</v>
      </c>
      <c r="F139" s="53">
        <f aca="true" t="shared" si="28" ref="F139:R139">+F57+F91+F111+F115+F125+F133+F135</f>
        <v>4730</v>
      </c>
      <c r="G139" s="53">
        <f t="shared" si="28"/>
        <v>1</v>
      </c>
      <c r="H139" s="53">
        <f t="shared" si="28"/>
        <v>2</v>
      </c>
      <c r="I139" s="53">
        <f t="shared" si="28"/>
        <v>0</v>
      </c>
      <c r="J139" s="53">
        <f t="shared" si="28"/>
        <v>0</v>
      </c>
      <c r="K139" s="53">
        <f t="shared" si="28"/>
        <v>0</v>
      </c>
      <c r="L139" s="53">
        <f t="shared" si="28"/>
        <v>1</v>
      </c>
      <c r="M139" s="53">
        <f t="shared" si="28"/>
        <v>3</v>
      </c>
      <c r="N139" s="53">
        <f t="shared" si="28"/>
        <v>0</v>
      </c>
      <c r="O139" s="53">
        <f t="shared" si="28"/>
        <v>2</v>
      </c>
      <c r="P139" s="53">
        <f t="shared" si="28"/>
        <v>0</v>
      </c>
      <c r="Q139" s="53">
        <f t="shared" si="28"/>
        <v>0</v>
      </c>
      <c r="R139" s="53">
        <f t="shared" si="28"/>
        <v>0</v>
      </c>
      <c r="S139" s="39">
        <f t="shared" si="22"/>
        <v>4987</v>
      </c>
      <c r="T139" s="39">
        <f t="shared" si="23"/>
        <v>4733</v>
      </c>
      <c r="U139" s="39">
        <f t="shared" si="24"/>
        <v>9720</v>
      </c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</row>
    <row r="140" spans="1:33" ht="26.25" customHeight="1">
      <c r="A140" s="101" t="s">
        <v>261</v>
      </c>
      <c r="B140" s="102"/>
      <c r="C140" s="39" t="s">
        <v>1</v>
      </c>
      <c r="D140" s="39" t="s">
        <v>274</v>
      </c>
      <c r="E140" s="46">
        <f>+E136+E138</f>
        <v>13265</v>
      </c>
      <c r="F140" s="46">
        <f>+F136+F138</f>
        <v>10817</v>
      </c>
      <c r="G140" s="46">
        <f aca="true" t="shared" si="29" ref="G140:R140">+G136+G138</f>
        <v>114</v>
      </c>
      <c r="H140" s="46">
        <f t="shared" si="29"/>
        <v>116</v>
      </c>
      <c r="I140" s="46">
        <f t="shared" si="29"/>
        <v>6</v>
      </c>
      <c r="J140" s="46">
        <f t="shared" si="29"/>
        <v>22</v>
      </c>
      <c r="K140" s="46">
        <f t="shared" si="29"/>
        <v>5</v>
      </c>
      <c r="L140" s="46">
        <f t="shared" si="29"/>
        <v>4</v>
      </c>
      <c r="M140" s="46">
        <f t="shared" si="29"/>
        <v>2</v>
      </c>
      <c r="N140" s="46">
        <f t="shared" si="29"/>
        <v>3</v>
      </c>
      <c r="O140" s="46">
        <f t="shared" si="29"/>
        <v>11</v>
      </c>
      <c r="P140" s="46">
        <f t="shared" si="29"/>
        <v>3</v>
      </c>
      <c r="Q140" s="46">
        <f t="shared" si="29"/>
        <v>0</v>
      </c>
      <c r="R140" s="46">
        <f t="shared" si="29"/>
        <v>0</v>
      </c>
      <c r="S140" s="39">
        <f t="shared" si="22"/>
        <v>13403</v>
      </c>
      <c r="T140" s="39">
        <f t="shared" si="23"/>
        <v>10965</v>
      </c>
      <c r="U140" s="39">
        <f t="shared" si="24"/>
        <v>24368</v>
      </c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</row>
    <row r="141" spans="1:33" ht="26.25" customHeight="1">
      <c r="A141" s="103"/>
      <c r="B141" s="104"/>
      <c r="C141" s="39" t="s">
        <v>28</v>
      </c>
      <c r="D141" s="39" t="s">
        <v>274</v>
      </c>
      <c r="E141" s="46">
        <f>+E137+E139</f>
        <v>44818</v>
      </c>
      <c r="F141" s="46">
        <f>+F137+F139</f>
        <v>39524</v>
      </c>
      <c r="G141" s="46">
        <f aca="true" t="shared" si="30" ref="G141:R141">+G137+G139</f>
        <v>345</v>
      </c>
      <c r="H141" s="46">
        <f t="shared" si="30"/>
        <v>350</v>
      </c>
      <c r="I141" s="46">
        <f t="shared" si="30"/>
        <v>35</v>
      </c>
      <c r="J141" s="46">
        <f t="shared" si="30"/>
        <v>59</v>
      </c>
      <c r="K141" s="46">
        <f t="shared" si="30"/>
        <v>54</v>
      </c>
      <c r="L141" s="46">
        <f t="shared" si="30"/>
        <v>30</v>
      </c>
      <c r="M141" s="46">
        <f t="shared" si="30"/>
        <v>42</v>
      </c>
      <c r="N141" s="46">
        <f t="shared" si="30"/>
        <v>32</v>
      </c>
      <c r="O141" s="46">
        <f t="shared" si="30"/>
        <v>114</v>
      </c>
      <c r="P141" s="46">
        <f t="shared" si="30"/>
        <v>37</v>
      </c>
      <c r="Q141" s="46">
        <f t="shared" si="30"/>
        <v>12</v>
      </c>
      <c r="R141" s="46">
        <f t="shared" si="30"/>
        <v>5</v>
      </c>
      <c r="S141" s="39">
        <f t="shared" si="22"/>
        <v>45420</v>
      </c>
      <c r="T141" s="39">
        <f t="shared" si="23"/>
        <v>40037</v>
      </c>
      <c r="U141" s="39">
        <f t="shared" si="24"/>
        <v>85457</v>
      </c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</row>
    <row r="142" spans="5:33" ht="26.25" customHeight="1">
      <c r="E142" s="49"/>
      <c r="F142" s="49"/>
      <c r="G142" s="49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</row>
    <row r="143" spans="1:33" ht="26.25" customHeight="1">
      <c r="A143" s="126" t="s">
        <v>362</v>
      </c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</row>
    <row r="144" spans="1:21" ht="26.25" customHeight="1">
      <c r="A144" s="124" t="s">
        <v>3</v>
      </c>
      <c r="B144" s="125"/>
      <c r="C144" s="124" t="s">
        <v>195</v>
      </c>
      <c r="D144" s="124" t="s">
        <v>342</v>
      </c>
      <c r="E144" s="124" t="s">
        <v>4</v>
      </c>
      <c r="F144" s="124"/>
      <c r="G144" s="124" t="s">
        <v>272</v>
      </c>
      <c r="H144" s="124"/>
      <c r="I144" s="124" t="s">
        <v>273</v>
      </c>
      <c r="J144" s="124"/>
      <c r="K144" s="124" t="s">
        <v>32</v>
      </c>
      <c r="L144" s="124"/>
      <c r="M144" s="124" t="s">
        <v>33</v>
      </c>
      <c r="N144" s="124"/>
      <c r="O144" s="124" t="s">
        <v>5</v>
      </c>
      <c r="P144" s="124"/>
      <c r="Q144" s="124" t="s">
        <v>6</v>
      </c>
      <c r="R144" s="125"/>
      <c r="S144" s="124" t="s">
        <v>0</v>
      </c>
      <c r="T144" s="125"/>
      <c r="U144" s="125"/>
    </row>
    <row r="145" spans="1:21" ht="26.25" customHeight="1">
      <c r="A145" s="125"/>
      <c r="B145" s="125"/>
      <c r="C145" s="125"/>
      <c r="D145" s="125"/>
      <c r="E145" s="39" t="s">
        <v>37</v>
      </c>
      <c r="F145" s="39" t="s">
        <v>38</v>
      </c>
      <c r="G145" s="39" t="s">
        <v>37</v>
      </c>
      <c r="H145" s="39" t="s">
        <v>38</v>
      </c>
      <c r="I145" s="39" t="s">
        <v>37</v>
      </c>
      <c r="J145" s="39" t="s">
        <v>38</v>
      </c>
      <c r="K145" s="39" t="s">
        <v>37</v>
      </c>
      <c r="L145" s="39" t="s">
        <v>38</v>
      </c>
      <c r="M145" s="39" t="s">
        <v>37</v>
      </c>
      <c r="N145" s="39" t="s">
        <v>38</v>
      </c>
      <c r="O145" s="39" t="s">
        <v>37</v>
      </c>
      <c r="P145" s="39" t="s">
        <v>38</v>
      </c>
      <c r="Q145" s="39" t="s">
        <v>37</v>
      </c>
      <c r="R145" s="39" t="s">
        <v>38</v>
      </c>
      <c r="S145" s="39" t="s">
        <v>37</v>
      </c>
      <c r="T145" s="39" t="s">
        <v>38</v>
      </c>
      <c r="U145" s="39" t="s">
        <v>0</v>
      </c>
    </row>
    <row r="146" spans="1:21" ht="26.25" customHeight="1">
      <c r="A146" s="105" t="s">
        <v>17</v>
      </c>
      <c r="B146" s="106"/>
      <c r="C146" s="32" t="s">
        <v>1</v>
      </c>
      <c r="D146" s="32" t="s">
        <v>274</v>
      </c>
      <c r="E146" s="47">
        <v>23</v>
      </c>
      <c r="F146" s="47">
        <v>17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4">
        <f aca="true" t="shared" si="31" ref="S146:S169">Q146+O146+M146+K146+I146+G146+E146</f>
        <v>23</v>
      </c>
      <c r="T146" s="34">
        <f aca="true" t="shared" si="32" ref="T146:T169">R146+P146+N146+L146+J146+H146+F146</f>
        <v>17</v>
      </c>
      <c r="U146" s="34">
        <f aca="true" t="shared" si="33" ref="U146:U169">T146+S146</f>
        <v>40</v>
      </c>
    </row>
    <row r="147" spans="1:21" ht="26.25" customHeight="1">
      <c r="A147" s="107"/>
      <c r="B147" s="108"/>
      <c r="C147" s="32" t="s">
        <v>28</v>
      </c>
      <c r="D147" s="32" t="s">
        <v>274</v>
      </c>
      <c r="E147" s="47">
        <v>362</v>
      </c>
      <c r="F147" s="47">
        <v>299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34">
        <f t="shared" si="31"/>
        <v>362</v>
      </c>
      <c r="T147" s="34">
        <f t="shared" si="32"/>
        <v>299</v>
      </c>
      <c r="U147" s="34">
        <f t="shared" si="33"/>
        <v>661</v>
      </c>
    </row>
    <row r="148" spans="1:21" ht="26.25" customHeight="1">
      <c r="A148" s="105" t="s">
        <v>18</v>
      </c>
      <c r="B148" s="106"/>
      <c r="C148" s="32" t="s">
        <v>1</v>
      </c>
      <c r="D148" s="32" t="s">
        <v>274</v>
      </c>
      <c r="E148" s="47">
        <f>+'[1]محافظات-موازي'!AF6</f>
        <v>40</v>
      </c>
      <c r="F148" s="47">
        <f>+'[1]محافظات-موازي'!AG6</f>
        <v>26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34">
        <f t="shared" si="31"/>
        <v>40</v>
      </c>
      <c r="T148" s="34">
        <f t="shared" si="32"/>
        <v>26</v>
      </c>
      <c r="U148" s="34">
        <f t="shared" si="33"/>
        <v>66</v>
      </c>
    </row>
    <row r="149" spans="1:21" ht="26.25" customHeight="1">
      <c r="A149" s="107"/>
      <c r="B149" s="108"/>
      <c r="C149" s="32" t="s">
        <v>28</v>
      </c>
      <c r="D149" s="32" t="s">
        <v>274</v>
      </c>
      <c r="E149" s="47">
        <f>+'[1]محافظات-موازي'!AF7</f>
        <v>193</v>
      </c>
      <c r="F149" s="47">
        <f>+'[1]محافظات-موازي'!AG7</f>
        <v>110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34">
        <f t="shared" si="31"/>
        <v>193</v>
      </c>
      <c r="T149" s="34">
        <f t="shared" si="32"/>
        <v>110</v>
      </c>
      <c r="U149" s="34">
        <f t="shared" si="33"/>
        <v>303</v>
      </c>
    </row>
    <row r="150" spans="1:21" ht="26.25" customHeight="1">
      <c r="A150" s="105" t="s">
        <v>19</v>
      </c>
      <c r="B150" s="106"/>
      <c r="C150" s="32" t="s">
        <v>1</v>
      </c>
      <c r="D150" s="32" t="s">
        <v>274</v>
      </c>
      <c r="E150" s="47">
        <v>21</v>
      </c>
      <c r="F150" s="47">
        <v>24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34">
        <f t="shared" si="31"/>
        <v>21</v>
      </c>
      <c r="T150" s="34">
        <f t="shared" si="32"/>
        <v>24</v>
      </c>
      <c r="U150" s="34">
        <f t="shared" si="33"/>
        <v>45</v>
      </c>
    </row>
    <row r="151" spans="1:21" ht="26.25" customHeight="1">
      <c r="A151" s="107"/>
      <c r="B151" s="108"/>
      <c r="C151" s="32" t="s">
        <v>28</v>
      </c>
      <c r="D151" s="32" t="s">
        <v>274</v>
      </c>
      <c r="E151" s="47">
        <v>82</v>
      </c>
      <c r="F151" s="47">
        <v>148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34">
        <f t="shared" si="31"/>
        <v>82</v>
      </c>
      <c r="T151" s="34">
        <f t="shared" si="32"/>
        <v>148</v>
      </c>
      <c r="U151" s="34">
        <f t="shared" si="33"/>
        <v>230</v>
      </c>
    </row>
    <row r="152" spans="1:21" ht="26.25" customHeight="1">
      <c r="A152" s="105" t="s">
        <v>204</v>
      </c>
      <c r="B152" s="106"/>
      <c r="C152" s="32" t="s">
        <v>1</v>
      </c>
      <c r="D152" s="32" t="s">
        <v>274</v>
      </c>
      <c r="E152" s="47">
        <v>97</v>
      </c>
      <c r="F152" s="47">
        <v>13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34">
        <f t="shared" si="31"/>
        <v>97</v>
      </c>
      <c r="T152" s="34">
        <f t="shared" si="32"/>
        <v>13</v>
      </c>
      <c r="U152" s="34">
        <f t="shared" si="33"/>
        <v>110</v>
      </c>
    </row>
    <row r="153" spans="1:21" ht="26.25" customHeight="1">
      <c r="A153" s="107"/>
      <c r="B153" s="108"/>
      <c r="C153" s="32" t="s">
        <v>28</v>
      </c>
      <c r="D153" s="32" t="s">
        <v>274</v>
      </c>
      <c r="E153" s="47">
        <v>555</v>
      </c>
      <c r="F153" s="47">
        <v>152</v>
      </c>
      <c r="G153" s="43">
        <v>1</v>
      </c>
      <c r="H153" s="43">
        <v>2</v>
      </c>
      <c r="I153" s="43">
        <v>0</v>
      </c>
      <c r="J153" s="43">
        <v>0</v>
      </c>
      <c r="K153" s="43">
        <v>1</v>
      </c>
      <c r="L153" s="43">
        <v>1</v>
      </c>
      <c r="M153" s="43">
        <v>1</v>
      </c>
      <c r="N153" s="43">
        <v>1</v>
      </c>
      <c r="O153" s="43">
        <v>1</v>
      </c>
      <c r="P153" s="43">
        <v>0</v>
      </c>
      <c r="Q153" s="43">
        <v>0</v>
      </c>
      <c r="R153" s="43">
        <v>0</v>
      </c>
      <c r="S153" s="34">
        <f t="shared" si="31"/>
        <v>559</v>
      </c>
      <c r="T153" s="34">
        <f t="shared" si="32"/>
        <v>156</v>
      </c>
      <c r="U153" s="34">
        <f t="shared" si="33"/>
        <v>715</v>
      </c>
    </row>
    <row r="154" spans="1:21" ht="26.25" customHeight="1">
      <c r="A154" s="105" t="s">
        <v>205</v>
      </c>
      <c r="B154" s="106"/>
      <c r="C154" s="32" t="s">
        <v>1</v>
      </c>
      <c r="D154" s="32" t="s">
        <v>274</v>
      </c>
      <c r="E154" s="47">
        <v>59</v>
      </c>
      <c r="F154" s="47">
        <v>49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34">
        <f t="shared" si="31"/>
        <v>59</v>
      </c>
      <c r="T154" s="34">
        <f t="shared" si="32"/>
        <v>49</v>
      </c>
      <c r="U154" s="34">
        <f t="shared" si="33"/>
        <v>108</v>
      </c>
    </row>
    <row r="155" spans="1:21" ht="26.25" customHeight="1">
      <c r="A155" s="107"/>
      <c r="B155" s="108"/>
      <c r="C155" s="32" t="s">
        <v>28</v>
      </c>
      <c r="D155" s="32" t="s">
        <v>274</v>
      </c>
      <c r="E155" s="47">
        <v>147</v>
      </c>
      <c r="F155" s="47">
        <v>114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34">
        <f t="shared" si="31"/>
        <v>147</v>
      </c>
      <c r="T155" s="34">
        <f t="shared" si="32"/>
        <v>114</v>
      </c>
      <c r="U155" s="34">
        <f t="shared" si="33"/>
        <v>261</v>
      </c>
    </row>
    <row r="156" spans="1:21" ht="26.25" customHeight="1">
      <c r="A156" s="120" t="s">
        <v>275</v>
      </c>
      <c r="B156" s="105" t="s">
        <v>263</v>
      </c>
      <c r="C156" s="32" t="s">
        <v>1</v>
      </c>
      <c r="D156" s="32" t="s">
        <v>274</v>
      </c>
      <c r="E156" s="47">
        <v>27</v>
      </c>
      <c r="F156" s="47">
        <v>9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34">
        <f t="shared" si="31"/>
        <v>27</v>
      </c>
      <c r="T156" s="34">
        <f t="shared" si="32"/>
        <v>9</v>
      </c>
      <c r="U156" s="34">
        <f t="shared" si="33"/>
        <v>36</v>
      </c>
    </row>
    <row r="157" spans="1:21" ht="26.25" customHeight="1">
      <c r="A157" s="120"/>
      <c r="B157" s="107"/>
      <c r="C157" s="32" t="s">
        <v>28</v>
      </c>
      <c r="D157" s="32" t="s">
        <v>274</v>
      </c>
      <c r="E157" s="47">
        <v>163</v>
      </c>
      <c r="F157" s="47">
        <v>40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34">
        <f t="shared" si="31"/>
        <v>163</v>
      </c>
      <c r="T157" s="34">
        <f t="shared" si="32"/>
        <v>40</v>
      </c>
      <c r="U157" s="34">
        <f t="shared" si="33"/>
        <v>203</v>
      </c>
    </row>
    <row r="158" spans="1:21" ht="26.25" customHeight="1">
      <c r="A158" s="120"/>
      <c r="B158" s="105" t="s">
        <v>276</v>
      </c>
      <c r="C158" s="32" t="s">
        <v>1</v>
      </c>
      <c r="D158" s="32" t="s">
        <v>274</v>
      </c>
      <c r="E158" s="47">
        <v>34</v>
      </c>
      <c r="F158" s="47">
        <v>7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34">
        <f t="shared" si="31"/>
        <v>34</v>
      </c>
      <c r="T158" s="34">
        <f t="shared" si="32"/>
        <v>7</v>
      </c>
      <c r="U158" s="34">
        <f t="shared" si="33"/>
        <v>41</v>
      </c>
    </row>
    <row r="159" spans="1:21" ht="26.25" customHeight="1">
      <c r="A159" s="120"/>
      <c r="B159" s="107"/>
      <c r="C159" s="32" t="s">
        <v>28</v>
      </c>
      <c r="D159" s="32" t="s">
        <v>274</v>
      </c>
      <c r="E159" s="47">
        <v>290</v>
      </c>
      <c r="F159" s="47">
        <v>39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34">
        <f t="shared" si="31"/>
        <v>290</v>
      </c>
      <c r="T159" s="34">
        <f t="shared" si="32"/>
        <v>39</v>
      </c>
      <c r="U159" s="34">
        <f t="shared" si="33"/>
        <v>329</v>
      </c>
    </row>
    <row r="160" spans="1:21" ht="26.25" customHeight="1">
      <c r="A160" s="120"/>
      <c r="B160" s="105" t="s">
        <v>277</v>
      </c>
      <c r="C160" s="32" t="s">
        <v>1</v>
      </c>
      <c r="D160" s="32" t="s">
        <v>274</v>
      </c>
      <c r="E160" s="47">
        <v>64</v>
      </c>
      <c r="F160" s="47">
        <v>2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34">
        <f t="shared" si="31"/>
        <v>64</v>
      </c>
      <c r="T160" s="34">
        <f t="shared" si="32"/>
        <v>2</v>
      </c>
      <c r="U160" s="34">
        <f t="shared" si="33"/>
        <v>66</v>
      </c>
    </row>
    <row r="161" spans="1:21" ht="26.25" customHeight="1">
      <c r="A161" s="120"/>
      <c r="B161" s="107"/>
      <c r="C161" s="32" t="s">
        <v>28</v>
      </c>
      <c r="D161" s="32" t="s">
        <v>274</v>
      </c>
      <c r="E161" s="47">
        <v>283</v>
      </c>
      <c r="F161" s="47">
        <v>13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34">
        <f t="shared" si="31"/>
        <v>283</v>
      </c>
      <c r="T161" s="34">
        <f t="shared" si="32"/>
        <v>13</v>
      </c>
      <c r="U161" s="34">
        <f t="shared" si="33"/>
        <v>296</v>
      </c>
    </row>
    <row r="162" spans="1:21" ht="26.25" customHeight="1">
      <c r="A162" s="120"/>
      <c r="B162" s="105" t="s">
        <v>278</v>
      </c>
      <c r="C162" s="32" t="s">
        <v>1</v>
      </c>
      <c r="D162" s="32" t="s">
        <v>274</v>
      </c>
      <c r="E162" s="47">
        <v>18</v>
      </c>
      <c r="F162" s="47">
        <v>10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34">
        <f t="shared" si="31"/>
        <v>18</v>
      </c>
      <c r="T162" s="34">
        <f t="shared" si="32"/>
        <v>10</v>
      </c>
      <c r="U162" s="34">
        <f t="shared" si="33"/>
        <v>28</v>
      </c>
    </row>
    <row r="163" spans="1:21" ht="26.25" customHeight="1">
      <c r="A163" s="120"/>
      <c r="B163" s="107"/>
      <c r="C163" s="32" t="s">
        <v>28</v>
      </c>
      <c r="D163" s="32" t="s">
        <v>274</v>
      </c>
      <c r="E163" s="47">
        <v>189</v>
      </c>
      <c r="F163" s="47">
        <v>90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34">
        <f t="shared" si="31"/>
        <v>189</v>
      </c>
      <c r="T163" s="34">
        <f t="shared" si="32"/>
        <v>90</v>
      </c>
      <c r="U163" s="34">
        <f t="shared" si="33"/>
        <v>279</v>
      </c>
    </row>
    <row r="164" spans="1:21" ht="26.25" customHeight="1">
      <c r="A164" s="120"/>
      <c r="B164" s="105" t="s">
        <v>279</v>
      </c>
      <c r="C164" s="32" t="s">
        <v>1</v>
      </c>
      <c r="D164" s="32" t="s">
        <v>274</v>
      </c>
      <c r="E164" s="47">
        <v>12</v>
      </c>
      <c r="F164" s="47">
        <v>8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34">
        <f t="shared" si="31"/>
        <v>12</v>
      </c>
      <c r="T164" s="34">
        <f t="shared" si="32"/>
        <v>8</v>
      </c>
      <c r="U164" s="34">
        <f t="shared" si="33"/>
        <v>20</v>
      </c>
    </row>
    <row r="165" spans="1:21" ht="26.25" customHeight="1">
      <c r="A165" s="120"/>
      <c r="B165" s="107"/>
      <c r="C165" s="32" t="s">
        <v>28</v>
      </c>
      <c r="D165" s="32" t="s">
        <v>274</v>
      </c>
      <c r="E165" s="47">
        <v>38</v>
      </c>
      <c r="F165" s="47">
        <v>20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34">
        <f t="shared" si="31"/>
        <v>38</v>
      </c>
      <c r="T165" s="34">
        <f t="shared" si="32"/>
        <v>20</v>
      </c>
      <c r="U165" s="34">
        <f t="shared" si="33"/>
        <v>58</v>
      </c>
    </row>
    <row r="166" spans="1:21" ht="26.25" customHeight="1">
      <c r="A166" s="120"/>
      <c r="B166" s="105" t="s">
        <v>280</v>
      </c>
      <c r="C166" s="32" t="s">
        <v>1</v>
      </c>
      <c r="D166" s="32" t="s">
        <v>274</v>
      </c>
      <c r="E166" s="47">
        <v>10</v>
      </c>
      <c r="F166" s="47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34">
        <f t="shared" si="31"/>
        <v>10</v>
      </c>
      <c r="T166" s="34">
        <f t="shared" si="32"/>
        <v>0</v>
      </c>
      <c r="U166" s="34">
        <f t="shared" si="33"/>
        <v>10</v>
      </c>
    </row>
    <row r="167" spans="1:21" ht="26.25" customHeight="1">
      <c r="A167" s="120"/>
      <c r="B167" s="107"/>
      <c r="C167" s="32" t="s">
        <v>28</v>
      </c>
      <c r="D167" s="32" t="s">
        <v>274</v>
      </c>
      <c r="E167" s="47">
        <v>149</v>
      </c>
      <c r="F167" s="47">
        <v>10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34">
        <f t="shared" si="31"/>
        <v>149</v>
      </c>
      <c r="T167" s="34">
        <f t="shared" si="32"/>
        <v>10</v>
      </c>
      <c r="U167" s="34">
        <f t="shared" si="33"/>
        <v>159</v>
      </c>
    </row>
    <row r="168" spans="1:21" ht="26.25" customHeight="1">
      <c r="A168" s="120"/>
      <c r="B168" s="121" t="s">
        <v>281</v>
      </c>
      <c r="C168" s="32" t="s">
        <v>1</v>
      </c>
      <c r="D168" s="32" t="s">
        <v>274</v>
      </c>
      <c r="E168" s="47">
        <v>40</v>
      </c>
      <c r="F168" s="47">
        <v>8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34">
        <f t="shared" si="31"/>
        <v>40</v>
      </c>
      <c r="T168" s="34">
        <f t="shared" si="32"/>
        <v>8</v>
      </c>
      <c r="U168" s="34">
        <f t="shared" si="33"/>
        <v>48</v>
      </c>
    </row>
    <row r="169" spans="1:21" ht="26.25" customHeight="1">
      <c r="A169" s="120"/>
      <c r="B169" s="121"/>
      <c r="C169" s="32" t="s">
        <v>28</v>
      </c>
      <c r="D169" s="32" t="s">
        <v>274</v>
      </c>
      <c r="E169" s="47">
        <v>186</v>
      </c>
      <c r="F169" s="47">
        <v>25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34">
        <f t="shared" si="31"/>
        <v>186</v>
      </c>
      <c r="T169" s="34">
        <f t="shared" si="32"/>
        <v>25</v>
      </c>
      <c r="U169" s="34">
        <f t="shared" si="33"/>
        <v>211</v>
      </c>
    </row>
    <row r="170" spans="1:21" ht="26.25" customHeight="1">
      <c r="A170" s="120"/>
      <c r="B170" s="122" t="s">
        <v>36</v>
      </c>
      <c r="C170" s="35" t="s">
        <v>1</v>
      </c>
      <c r="D170" s="35" t="s">
        <v>274</v>
      </c>
      <c r="E170" s="54">
        <f aca="true" t="shared" si="34" ref="E170:U170">+E156+E158+E160+E162+E164+E166+E168</f>
        <v>205</v>
      </c>
      <c r="F170" s="54">
        <f t="shared" si="34"/>
        <v>44</v>
      </c>
      <c r="G170" s="54">
        <f t="shared" si="34"/>
        <v>0</v>
      </c>
      <c r="H170" s="54">
        <f t="shared" si="34"/>
        <v>0</v>
      </c>
      <c r="I170" s="54">
        <f t="shared" si="34"/>
        <v>0</v>
      </c>
      <c r="J170" s="54">
        <f t="shared" si="34"/>
        <v>0</v>
      </c>
      <c r="K170" s="54">
        <f t="shared" si="34"/>
        <v>0</v>
      </c>
      <c r="L170" s="54">
        <f t="shared" si="34"/>
        <v>0</v>
      </c>
      <c r="M170" s="54">
        <f t="shared" si="34"/>
        <v>0</v>
      </c>
      <c r="N170" s="54">
        <f t="shared" si="34"/>
        <v>0</v>
      </c>
      <c r="O170" s="54">
        <f t="shared" si="34"/>
        <v>0</v>
      </c>
      <c r="P170" s="54">
        <f t="shared" si="34"/>
        <v>0</v>
      </c>
      <c r="Q170" s="54">
        <f t="shared" si="34"/>
        <v>0</v>
      </c>
      <c r="R170" s="54">
        <f t="shared" si="34"/>
        <v>0</v>
      </c>
      <c r="S170" s="44">
        <f t="shared" si="34"/>
        <v>205</v>
      </c>
      <c r="T170" s="44">
        <f t="shared" si="34"/>
        <v>44</v>
      </c>
      <c r="U170" s="44">
        <f t="shared" si="34"/>
        <v>249</v>
      </c>
    </row>
    <row r="171" spans="1:21" ht="26.25" customHeight="1">
      <c r="A171" s="120"/>
      <c r="B171" s="123"/>
      <c r="C171" s="35" t="s">
        <v>28</v>
      </c>
      <c r="D171" s="35" t="s">
        <v>274</v>
      </c>
      <c r="E171" s="54">
        <f aca="true" t="shared" si="35" ref="E171:U171">+E157+E159+E161+E163+E165+E167+E169</f>
        <v>1298</v>
      </c>
      <c r="F171" s="54">
        <f t="shared" si="35"/>
        <v>237</v>
      </c>
      <c r="G171" s="54">
        <f t="shared" si="35"/>
        <v>0</v>
      </c>
      <c r="H171" s="54">
        <f t="shared" si="35"/>
        <v>0</v>
      </c>
      <c r="I171" s="54">
        <f t="shared" si="35"/>
        <v>0</v>
      </c>
      <c r="J171" s="54">
        <f t="shared" si="35"/>
        <v>0</v>
      </c>
      <c r="K171" s="54">
        <f t="shared" si="35"/>
        <v>0</v>
      </c>
      <c r="L171" s="54">
        <f t="shared" si="35"/>
        <v>0</v>
      </c>
      <c r="M171" s="54">
        <f t="shared" si="35"/>
        <v>0</v>
      </c>
      <c r="N171" s="54">
        <f t="shared" si="35"/>
        <v>0</v>
      </c>
      <c r="O171" s="54">
        <f t="shared" si="35"/>
        <v>0</v>
      </c>
      <c r="P171" s="54">
        <f t="shared" si="35"/>
        <v>0</v>
      </c>
      <c r="Q171" s="54">
        <f t="shared" si="35"/>
        <v>0</v>
      </c>
      <c r="R171" s="54">
        <f t="shared" si="35"/>
        <v>0</v>
      </c>
      <c r="S171" s="44">
        <f t="shared" si="35"/>
        <v>1298</v>
      </c>
      <c r="T171" s="44">
        <f t="shared" si="35"/>
        <v>237</v>
      </c>
      <c r="U171" s="44">
        <f t="shared" si="35"/>
        <v>1535</v>
      </c>
    </row>
    <row r="172" spans="1:21" ht="26.25" customHeight="1">
      <c r="A172" s="110" t="s">
        <v>249</v>
      </c>
      <c r="B172" s="105" t="s">
        <v>282</v>
      </c>
      <c r="C172" s="32" t="s">
        <v>1</v>
      </c>
      <c r="D172" s="32" t="s">
        <v>274</v>
      </c>
      <c r="E172" s="47">
        <v>22</v>
      </c>
      <c r="F172" s="47">
        <v>4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34">
        <f aca="true" t="shared" si="36" ref="S172:S187">Q172+O172+M172+K172+I172+G172+E172</f>
        <v>22</v>
      </c>
      <c r="T172" s="34">
        <f aca="true" t="shared" si="37" ref="T172:T187">R172+P172+N172+L172+J172+H172+F172</f>
        <v>4</v>
      </c>
      <c r="U172" s="34">
        <f aca="true" t="shared" si="38" ref="U172:U187">T172+S172</f>
        <v>26</v>
      </c>
    </row>
    <row r="173" spans="1:21" ht="26.25" customHeight="1">
      <c r="A173" s="110"/>
      <c r="B173" s="107"/>
      <c r="C173" s="32" t="s">
        <v>28</v>
      </c>
      <c r="D173" s="32" t="s">
        <v>274</v>
      </c>
      <c r="E173" s="47">
        <v>153</v>
      </c>
      <c r="F173" s="47">
        <v>16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34">
        <f t="shared" si="36"/>
        <v>153</v>
      </c>
      <c r="T173" s="34">
        <f t="shared" si="37"/>
        <v>16</v>
      </c>
      <c r="U173" s="34">
        <f t="shared" si="38"/>
        <v>169</v>
      </c>
    </row>
    <row r="174" spans="1:21" ht="26.25" customHeight="1">
      <c r="A174" s="110"/>
      <c r="B174" s="105" t="s">
        <v>283</v>
      </c>
      <c r="C174" s="32" t="s">
        <v>1</v>
      </c>
      <c r="D174" s="32" t="s">
        <v>274</v>
      </c>
      <c r="E174" s="47">
        <v>26</v>
      </c>
      <c r="F174" s="47">
        <v>4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34">
        <f t="shared" si="36"/>
        <v>26</v>
      </c>
      <c r="T174" s="34">
        <f t="shared" si="37"/>
        <v>4</v>
      </c>
      <c r="U174" s="34">
        <f t="shared" si="38"/>
        <v>30</v>
      </c>
    </row>
    <row r="175" spans="1:21" ht="26.25" customHeight="1">
      <c r="A175" s="110"/>
      <c r="B175" s="107"/>
      <c r="C175" s="32" t="s">
        <v>28</v>
      </c>
      <c r="D175" s="32" t="s">
        <v>274</v>
      </c>
      <c r="E175" s="47">
        <v>179</v>
      </c>
      <c r="F175" s="47">
        <v>18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34">
        <f t="shared" si="36"/>
        <v>179</v>
      </c>
      <c r="T175" s="34">
        <f t="shared" si="37"/>
        <v>18</v>
      </c>
      <c r="U175" s="34">
        <f t="shared" si="38"/>
        <v>197</v>
      </c>
    </row>
    <row r="176" spans="1:23" ht="26.25" customHeight="1">
      <c r="A176" s="110"/>
      <c r="B176" s="105" t="s">
        <v>284</v>
      </c>
      <c r="C176" s="32" t="s">
        <v>1</v>
      </c>
      <c r="D176" s="32" t="s">
        <v>274</v>
      </c>
      <c r="E176" s="47">
        <v>23</v>
      </c>
      <c r="F176" s="47">
        <v>2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34">
        <f t="shared" si="36"/>
        <v>23</v>
      </c>
      <c r="T176" s="34">
        <f t="shared" si="37"/>
        <v>2</v>
      </c>
      <c r="U176" s="34">
        <f t="shared" si="38"/>
        <v>25</v>
      </c>
      <c r="V176" s="49">
        <f>S170+S188</f>
        <v>333</v>
      </c>
      <c r="W176" s="49">
        <f>T170+T188</f>
        <v>73</v>
      </c>
    </row>
    <row r="177" spans="1:23" ht="26.25" customHeight="1">
      <c r="A177" s="110"/>
      <c r="B177" s="107"/>
      <c r="C177" s="32" t="s">
        <v>28</v>
      </c>
      <c r="D177" s="32" t="s">
        <v>274</v>
      </c>
      <c r="E177" s="47">
        <v>126</v>
      </c>
      <c r="F177" s="47">
        <v>12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34">
        <f t="shared" si="36"/>
        <v>126</v>
      </c>
      <c r="T177" s="34">
        <f t="shared" si="37"/>
        <v>12</v>
      </c>
      <c r="U177" s="34">
        <f t="shared" si="38"/>
        <v>138</v>
      </c>
      <c r="V177" s="49">
        <f>S171+S189</f>
        <v>2024</v>
      </c>
      <c r="W177" s="49">
        <f>T171+T189</f>
        <v>335</v>
      </c>
    </row>
    <row r="178" spans="1:21" ht="26.25" customHeight="1">
      <c r="A178" s="110"/>
      <c r="B178" s="105" t="s">
        <v>285</v>
      </c>
      <c r="C178" s="32" t="s">
        <v>1</v>
      </c>
      <c r="D178" s="32" t="s">
        <v>274</v>
      </c>
      <c r="E178" s="47">
        <v>12</v>
      </c>
      <c r="F178" s="47">
        <v>5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34">
        <f t="shared" si="36"/>
        <v>12</v>
      </c>
      <c r="T178" s="34">
        <f t="shared" si="37"/>
        <v>5</v>
      </c>
      <c r="U178" s="34">
        <f t="shared" si="38"/>
        <v>17</v>
      </c>
    </row>
    <row r="179" spans="1:21" ht="26.25" customHeight="1">
      <c r="A179" s="110"/>
      <c r="B179" s="107"/>
      <c r="C179" s="32" t="s">
        <v>28</v>
      </c>
      <c r="D179" s="32" t="s">
        <v>274</v>
      </c>
      <c r="E179" s="47">
        <v>23</v>
      </c>
      <c r="F179" s="47">
        <v>6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34">
        <f t="shared" si="36"/>
        <v>23</v>
      </c>
      <c r="T179" s="34">
        <f t="shared" si="37"/>
        <v>6</v>
      </c>
      <c r="U179" s="34">
        <f t="shared" si="38"/>
        <v>29</v>
      </c>
    </row>
    <row r="180" spans="1:21" ht="26.25" customHeight="1">
      <c r="A180" s="110"/>
      <c r="B180" s="105" t="s">
        <v>286</v>
      </c>
      <c r="C180" s="32" t="s">
        <v>1</v>
      </c>
      <c r="D180" s="32" t="s">
        <v>274</v>
      </c>
      <c r="E180" s="47">
        <v>27</v>
      </c>
      <c r="F180" s="47">
        <v>1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34">
        <f t="shared" si="36"/>
        <v>27</v>
      </c>
      <c r="T180" s="34">
        <f t="shared" si="37"/>
        <v>1</v>
      </c>
      <c r="U180" s="34">
        <f t="shared" si="38"/>
        <v>28</v>
      </c>
    </row>
    <row r="181" spans="1:21" ht="26.25" customHeight="1">
      <c r="A181" s="110"/>
      <c r="B181" s="107"/>
      <c r="C181" s="32" t="s">
        <v>28</v>
      </c>
      <c r="D181" s="32" t="s">
        <v>274</v>
      </c>
      <c r="E181" s="47">
        <v>116</v>
      </c>
      <c r="F181" s="47">
        <v>8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34">
        <f t="shared" si="36"/>
        <v>116</v>
      </c>
      <c r="T181" s="34">
        <f t="shared" si="37"/>
        <v>8</v>
      </c>
      <c r="U181" s="34">
        <f t="shared" si="38"/>
        <v>124</v>
      </c>
    </row>
    <row r="182" spans="1:21" ht="26.25" customHeight="1">
      <c r="A182" s="110"/>
      <c r="B182" s="105" t="s">
        <v>287</v>
      </c>
      <c r="C182" s="32" t="s">
        <v>1</v>
      </c>
      <c r="D182" s="32" t="s">
        <v>274</v>
      </c>
      <c r="E182" s="47">
        <v>13</v>
      </c>
      <c r="F182" s="47">
        <v>1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34">
        <f t="shared" si="36"/>
        <v>13</v>
      </c>
      <c r="T182" s="34">
        <f t="shared" si="37"/>
        <v>1</v>
      </c>
      <c r="U182" s="34">
        <f t="shared" si="38"/>
        <v>14</v>
      </c>
    </row>
    <row r="183" spans="1:21" ht="26.25" customHeight="1">
      <c r="A183" s="110"/>
      <c r="B183" s="107"/>
      <c r="C183" s="32" t="s">
        <v>28</v>
      </c>
      <c r="D183" s="32" t="s">
        <v>274</v>
      </c>
      <c r="E183" s="47">
        <v>69</v>
      </c>
      <c r="F183" s="47">
        <v>2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34">
        <f t="shared" si="36"/>
        <v>69</v>
      </c>
      <c r="T183" s="34">
        <f t="shared" si="37"/>
        <v>2</v>
      </c>
      <c r="U183" s="34">
        <f t="shared" si="38"/>
        <v>71</v>
      </c>
    </row>
    <row r="184" spans="1:21" ht="26.25" customHeight="1">
      <c r="A184" s="110"/>
      <c r="B184" s="105" t="s">
        <v>288</v>
      </c>
      <c r="C184" s="32" t="s">
        <v>1</v>
      </c>
      <c r="D184" s="32" t="s">
        <v>274</v>
      </c>
      <c r="E184" s="47">
        <v>0</v>
      </c>
      <c r="F184" s="47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34">
        <f t="shared" si="36"/>
        <v>0</v>
      </c>
      <c r="T184" s="34">
        <f t="shared" si="37"/>
        <v>0</v>
      </c>
      <c r="U184" s="34">
        <f t="shared" si="38"/>
        <v>0</v>
      </c>
    </row>
    <row r="185" spans="1:21" ht="26.25" customHeight="1">
      <c r="A185" s="110"/>
      <c r="B185" s="107"/>
      <c r="C185" s="32" t="s">
        <v>28</v>
      </c>
      <c r="D185" s="32" t="s">
        <v>274</v>
      </c>
      <c r="E185" s="47">
        <v>1</v>
      </c>
      <c r="F185" s="47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34">
        <f t="shared" si="36"/>
        <v>1</v>
      </c>
      <c r="T185" s="34">
        <f t="shared" si="37"/>
        <v>0</v>
      </c>
      <c r="U185" s="34">
        <f t="shared" si="38"/>
        <v>1</v>
      </c>
    </row>
    <row r="186" spans="1:21" ht="26.25" customHeight="1">
      <c r="A186" s="110"/>
      <c r="B186" s="105" t="s">
        <v>289</v>
      </c>
      <c r="C186" s="32" t="s">
        <v>1</v>
      </c>
      <c r="D186" s="32" t="s">
        <v>274</v>
      </c>
      <c r="E186" s="47">
        <v>5</v>
      </c>
      <c r="F186" s="47">
        <v>12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34">
        <f t="shared" si="36"/>
        <v>5</v>
      </c>
      <c r="T186" s="34">
        <f t="shared" si="37"/>
        <v>12</v>
      </c>
      <c r="U186" s="34">
        <f t="shared" si="38"/>
        <v>17</v>
      </c>
    </row>
    <row r="187" spans="1:21" ht="26.25" customHeight="1">
      <c r="A187" s="110"/>
      <c r="B187" s="107"/>
      <c r="C187" s="32" t="s">
        <v>28</v>
      </c>
      <c r="D187" s="32" t="s">
        <v>274</v>
      </c>
      <c r="E187" s="47">
        <v>59</v>
      </c>
      <c r="F187" s="47">
        <v>36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34">
        <f t="shared" si="36"/>
        <v>59</v>
      </c>
      <c r="T187" s="34">
        <f t="shared" si="37"/>
        <v>36</v>
      </c>
      <c r="U187" s="34">
        <f t="shared" si="38"/>
        <v>95</v>
      </c>
    </row>
    <row r="188" spans="1:21" ht="26.25" customHeight="1">
      <c r="A188" s="110"/>
      <c r="B188" s="112" t="s">
        <v>267</v>
      </c>
      <c r="C188" s="35" t="s">
        <v>1</v>
      </c>
      <c r="D188" s="35" t="s">
        <v>274</v>
      </c>
      <c r="E188" s="54">
        <f aca="true" t="shared" si="39" ref="E188:U188">+E172+E174+E176+E178+E180+E182+E184+E186</f>
        <v>128</v>
      </c>
      <c r="F188" s="54">
        <f t="shared" si="39"/>
        <v>29</v>
      </c>
      <c r="G188" s="54">
        <f t="shared" si="39"/>
        <v>0</v>
      </c>
      <c r="H188" s="54">
        <f t="shared" si="39"/>
        <v>0</v>
      </c>
      <c r="I188" s="54">
        <f t="shared" si="39"/>
        <v>0</v>
      </c>
      <c r="J188" s="54">
        <f t="shared" si="39"/>
        <v>0</v>
      </c>
      <c r="K188" s="54">
        <f t="shared" si="39"/>
        <v>0</v>
      </c>
      <c r="L188" s="54">
        <f t="shared" si="39"/>
        <v>0</v>
      </c>
      <c r="M188" s="54">
        <f t="shared" si="39"/>
        <v>0</v>
      </c>
      <c r="N188" s="54">
        <f t="shared" si="39"/>
        <v>0</v>
      </c>
      <c r="O188" s="54">
        <f t="shared" si="39"/>
        <v>0</v>
      </c>
      <c r="P188" s="54">
        <f t="shared" si="39"/>
        <v>0</v>
      </c>
      <c r="Q188" s="54">
        <f t="shared" si="39"/>
        <v>0</v>
      </c>
      <c r="R188" s="54">
        <f t="shared" si="39"/>
        <v>0</v>
      </c>
      <c r="S188" s="44">
        <f t="shared" si="39"/>
        <v>128</v>
      </c>
      <c r="T188" s="44">
        <f t="shared" si="39"/>
        <v>29</v>
      </c>
      <c r="U188" s="44">
        <f t="shared" si="39"/>
        <v>157</v>
      </c>
    </row>
    <row r="189" spans="1:21" ht="26.25" customHeight="1">
      <c r="A189" s="111"/>
      <c r="B189" s="113"/>
      <c r="C189" s="35" t="s">
        <v>28</v>
      </c>
      <c r="D189" s="35" t="s">
        <v>274</v>
      </c>
      <c r="E189" s="54">
        <f aca="true" t="shared" si="40" ref="E189:U189">+E173+E175+E177+E179+E181+E183+E185+E187</f>
        <v>726</v>
      </c>
      <c r="F189" s="54">
        <f t="shared" si="40"/>
        <v>98</v>
      </c>
      <c r="G189" s="54">
        <f t="shared" si="40"/>
        <v>0</v>
      </c>
      <c r="H189" s="54">
        <f t="shared" si="40"/>
        <v>0</v>
      </c>
      <c r="I189" s="54">
        <f t="shared" si="40"/>
        <v>0</v>
      </c>
      <c r="J189" s="54">
        <f t="shared" si="40"/>
        <v>0</v>
      </c>
      <c r="K189" s="54">
        <f t="shared" si="40"/>
        <v>0</v>
      </c>
      <c r="L189" s="54">
        <f t="shared" si="40"/>
        <v>0</v>
      </c>
      <c r="M189" s="54">
        <f t="shared" si="40"/>
        <v>0</v>
      </c>
      <c r="N189" s="54">
        <f t="shared" si="40"/>
        <v>0</v>
      </c>
      <c r="O189" s="54">
        <f t="shared" si="40"/>
        <v>0</v>
      </c>
      <c r="P189" s="54">
        <f t="shared" si="40"/>
        <v>0</v>
      </c>
      <c r="Q189" s="54">
        <f t="shared" si="40"/>
        <v>0</v>
      </c>
      <c r="R189" s="54">
        <f t="shared" si="40"/>
        <v>0</v>
      </c>
      <c r="S189" s="44">
        <f t="shared" si="40"/>
        <v>726</v>
      </c>
      <c r="T189" s="44">
        <f t="shared" si="40"/>
        <v>98</v>
      </c>
      <c r="U189" s="44">
        <f t="shared" si="40"/>
        <v>824</v>
      </c>
    </row>
    <row r="190" spans="1:21" ht="26.25" customHeight="1">
      <c r="A190" s="105" t="s">
        <v>290</v>
      </c>
      <c r="B190" s="106"/>
      <c r="C190" s="32" t="s">
        <v>1</v>
      </c>
      <c r="D190" s="32" t="s">
        <v>274</v>
      </c>
      <c r="E190" s="47">
        <f>+'[1]محافظات-موازي'!AF48</f>
        <v>19</v>
      </c>
      <c r="F190" s="47">
        <f>+'[1]محافظات-موازي'!AG48</f>
        <v>9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34">
        <f aca="true" t="shared" si="41" ref="S190:T197">Q190+O190+M190+K190+I190+G190+E190</f>
        <v>19</v>
      </c>
      <c r="T190" s="34">
        <f t="shared" si="41"/>
        <v>9</v>
      </c>
      <c r="U190" s="34">
        <f aca="true" t="shared" si="42" ref="U190:U197">T190+S190</f>
        <v>28</v>
      </c>
    </row>
    <row r="191" spans="1:21" ht="26.25" customHeight="1">
      <c r="A191" s="107"/>
      <c r="B191" s="108"/>
      <c r="C191" s="32" t="s">
        <v>28</v>
      </c>
      <c r="D191" s="32" t="s">
        <v>274</v>
      </c>
      <c r="E191" s="47">
        <f>+'[1]محافظات-موازي'!AF49</f>
        <v>78</v>
      </c>
      <c r="F191" s="47">
        <f>+'[1]محافظات-موازي'!AG49</f>
        <v>27</v>
      </c>
      <c r="G191" s="43">
        <v>0</v>
      </c>
      <c r="H191" s="43">
        <v>0</v>
      </c>
      <c r="I191" s="43">
        <v>0</v>
      </c>
      <c r="J191" s="43">
        <v>0</v>
      </c>
      <c r="K191" s="43">
        <v>1</v>
      </c>
      <c r="L191" s="43">
        <v>0</v>
      </c>
      <c r="M191" s="43">
        <v>1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34">
        <f t="shared" si="41"/>
        <v>80</v>
      </c>
      <c r="T191" s="34">
        <f t="shared" si="41"/>
        <v>27</v>
      </c>
      <c r="U191" s="34">
        <f t="shared" si="42"/>
        <v>107</v>
      </c>
    </row>
    <row r="192" spans="1:21" ht="26.25" customHeight="1">
      <c r="A192" s="105" t="s">
        <v>216</v>
      </c>
      <c r="B192" s="106"/>
      <c r="C192" s="32" t="s">
        <v>1</v>
      </c>
      <c r="D192" s="32" t="s">
        <v>274</v>
      </c>
      <c r="E192" s="47">
        <f>+'[1]محافظات-موازي'!AF50</f>
        <v>196</v>
      </c>
      <c r="F192" s="47">
        <f>+'[1]محافظات-موازي'!AG50</f>
        <v>95</v>
      </c>
      <c r="G192" s="43">
        <v>2</v>
      </c>
      <c r="H192" s="43">
        <v>2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34">
        <f t="shared" si="41"/>
        <v>198</v>
      </c>
      <c r="T192" s="34">
        <f t="shared" si="41"/>
        <v>97</v>
      </c>
      <c r="U192" s="34">
        <f t="shared" si="42"/>
        <v>295</v>
      </c>
    </row>
    <row r="193" spans="1:21" ht="26.25" customHeight="1">
      <c r="A193" s="107"/>
      <c r="B193" s="108"/>
      <c r="C193" s="32" t="s">
        <v>28</v>
      </c>
      <c r="D193" s="32" t="s">
        <v>274</v>
      </c>
      <c r="E193" s="47">
        <v>439</v>
      </c>
      <c r="F193" s="47">
        <v>198</v>
      </c>
      <c r="G193" s="43">
        <v>3</v>
      </c>
      <c r="H193" s="43">
        <v>2</v>
      </c>
      <c r="I193" s="43">
        <v>0</v>
      </c>
      <c r="J193" s="43">
        <v>0</v>
      </c>
      <c r="K193" s="43">
        <v>1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34">
        <f t="shared" si="41"/>
        <v>443</v>
      </c>
      <c r="T193" s="34">
        <f t="shared" si="41"/>
        <v>200</v>
      </c>
      <c r="U193" s="34">
        <f t="shared" si="42"/>
        <v>643</v>
      </c>
    </row>
    <row r="194" spans="1:21" ht="26.25" customHeight="1">
      <c r="A194" s="116" t="s">
        <v>291</v>
      </c>
      <c r="B194" s="117" t="s">
        <v>368</v>
      </c>
      <c r="C194" s="32" t="s">
        <v>1</v>
      </c>
      <c r="D194" s="32" t="s">
        <v>12</v>
      </c>
      <c r="E194" s="47">
        <v>7</v>
      </c>
      <c r="F194" s="47">
        <v>2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4">
        <f t="shared" si="41"/>
        <v>7</v>
      </c>
      <c r="T194" s="34">
        <f t="shared" si="41"/>
        <v>2</v>
      </c>
      <c r="U194" s="34">
        <f t="shared" si="42"/>
        <v>9</v>
      </c>
    </row>
    <row r="195" spans="1:21" ht="26.25" customHeight="1">
      <c r="A195" s="116"/>
      <c r="B195" s="117"/>
      <c r="C195" s="32" t="s">
        <v>28</v>
      </c>
      <c r="D195" s="32" t="s">
        <v>12</v>
      </c>
      <c r="E195" s="47">
        <v>48</v>
      </c>
      <c r="F195" s="47">
        <v>30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4">
        <f t="shared" si="41"/>
        <v>48</v>
      </c>
      <c r="T195" s="34">
        <f t="shared" si="41"/>
        <v>30</v>
      </c>
      <c r="U195" s="34">
        <f t="shared" si="42"/>
        <v>78</v>
      </c>
    </row>
    <row r="196" spans="1:21" ht="26.25" customHeight="1">
      <c r="A196" s="116"/>
      <c r="B196" s="117" t="s">
        <v>369</v>
      </c>
      <c r="C196" s="32" t="s">
        <v>1</v>
      </c>
      <c r="D196" s="32" t="s">
        <v>12</v>
      </c>
      <c r="E196" s="47">
        <v>21</v>
      </c>
      <c r="F196" s="47">
        <v>8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4">
        <f t="shared" si="41"/>
        <v>21</v>
      </c>
      <c r="T196" s="34">
        <f t="shared" si="41"/>
        <v>8</v>
      </c>
      <c r="U196" s="34">
        <f t="shared" si="42"/>
        <v>29</v>
      </c>
    </row>
    <row r="197" spans="1:21" ht="26.25" customHeight="1">
      <c r="A197" s="116"/>
      <c r="B197" s="117"/>
      <c r="C197" s="32" t="s">
        <v>28</v>
      </c>
      <c r="D197" s="32" t="s">
        <v>12</v>
      </c>
      <c r="E197" s="47">
        <v>88</v>
      </c>
      <c r="F197" s="47">
        <v>39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4">
        <f t="shared" si="41"/>
        <v>88</v>
      </c>
      <c r="T197" s="34">
        <f t="shared" si="41"/>
        <v>39</v>
      </c>
      <c r="U197" s="34">
        <f t="shared" si="42"/>
        <v>127</v>
      </c>
    </row>
    <row r="198" spans="1:21" ht="26.25" customHeight="1">
      <c r="A198" s="116"/>
      <c r="B198" s="118" t="s">
        <v>367</v>
      </c>
      <c r="C198" s="35" t="s">
        <v>1</v>
      </c>
      <c r="D198" s="35" t="s">
        <v>12</v>
      </c>
      <c r="E198" s="54">
        <f aca="true" t="shared" si="43" ref="E198:U198">+E194+E196</f>
        <v>28</v>
      </c>
      <c r="F198" s="54">
        <f t="shared" si="43"/>
        <v>10</v>
      </c>
      <c r="G198" s="54">
        <f t="shared" si="43"/>
        <v>0</v>
      </c>
      <c r="H198" s="54">
        <f t="shared" si="43"/>
        <v>0</v>
      </c>
      <c r="I198" s="54">
        <f t="shared" si="43"/>
        <v>0</v>
      </c>
      <c r="J198" s="54">
        <f t="shared" si="43"/>
        <v>0</v>
      </c>
      <c r="K198" s="54">
        <f t="shared" si="43"/>
        <v>0</v>
      </c>
      <c r="L198" s="54">
        <f t="shared" si="43"/>
        <v>0</v>
      </c>
      <c r="M198" s="54">
        <f t="shared" si="43"/>
        <v>0</v>
      </c>
      <c r="N198" s="54">
        <f t="shared" si="43"/>
        <v>0</v>
      </c>
      <c r="O198" s="54">
        <f t="shared" si="43"/>
        <v>0</v>
      </c>
      <c r="P198" s="54">
        <f t="shared" si="43"/>
        <v>0</v>
      </c>
      <c r="Q198" s="54">
        <f t="shared" si="43"/>
        <v>0</v>
      </c>
      <c r="R198" s="54">
        <f t="shared" si="43"/>
        <v>0</v>
      </c>
      <c r="S198" s="44">
        <f t="shared" si="43"/>
        <v>28</v>
      </c>
      <c r="T198" s="44">
        <f t="shared" si="43"/>
        <v>10</v>
      </c>
      <c r="U198" s="44">
        <f t="shared" si="43"/>
        <v>38</v>
      </c>
    </row>
    <row r="199" spans="1:21" ht="26.25" customHeight="1">
      <c r="A199" s="116"/>
      <c r="B199" s="119"/>
      <c r="C199" s="35" t="s">
        <v>28</v>
      </c>
      <c r="D199" s="35" t="s">
        <v>12</v>
      </c>
      <c r="E199" s="54">
        <f aca="true" t="shared" si="44" ref="E199:U199">+E195+E197</f>
        <v>136</v>
      </c>
      <c r="F199" s="54">
        <f t="shared" si="44"/>
        <v>69</v>
      </c>
      <c r="G199" s="54">
        <f t="shared" si="44"/>
        <v>0</v>
      </c>
      <c r="H199" s="54">
        <f t="shared" si="44"/>
        <v>0</v>
      </c>
      <c r="I199" s="54">
        <f t="shared" si="44"/>
        <v>0</v>
      </c>
      <c r="J199" s="54">
        <f t="shared" si="44"/>
        <v>0</v>
      </c>
      <c r="K199" s="54">
        <f t="shared" si="44"/>
        <v>0</v>
      </c>
      <c r="L199" s="54">
        <f t="shared" si="44"/>
        <v>0</v>
      </c>
      <c r="M199" s="54">
        <f t="shared" si="44"/>
        <v>0</v>
      </c>
      <c r="N199" s="54">
        <f t="shared" si="44"/>
        <v>0</v>
      </c>
      <c r="O199" s="54">
        <f t="shared" si="44"/>
        <v>0</v>
      </c>
      <c r="P199" s="54">
        <f t="shared" si="44"/>
        <v>0</v>
      </c>
      <c r="Q199" s="54">
        <f t="shared" si="44"/>
        <v>0</v>
      </c>
      <c r="R199" s="54">
        <f t="shared" si="44"/>
        <v>0</v>
      </c>
      <c r="S199" s="44">
        <f t="shared" si="44"/>
        <v>136</v>
      </c>
      <c r="T199" s="44">
        <f t="shared" si="44"/>
        <v>69</v>
      </c>
      <c r="U199" s="44">
        <f t="shared" si="44"/>
        <v>205</v>
      </c>
    </row>
    <row r="200" spans="1:21" ht="26.25" customHeight="1">
      <c r="A200" s="105" t="s">
        <v>217</v>
      </c>
      <c r="B200" s="106"/>
      <c r="C200" s="32" t="s">
        <v>1</v>
      </c>
      <c r="D200" s="32" t="s">
        <v>274</v>
      </c>
      <c r="E200" s="47">
        <v>130</v>
      </c>
      <c r="F200" s="47">
        <v>195</v>
      </c>
      <c r="G200" s="33">
        <v>1</v>
      </c>
      <c r="H200" s="33">
        <v>5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4">
        <f aca="true" t="shared" si="45" ref="S200:S223">Q200+O200+M200+K200+I200+G200+E200</f>
        <v>131</v>
      </c>
      <c r="T200" s="34">
        <f aca="true" t="shared" si="46" ref="T200:T223">R200+P200+N200+L200+J200+H200+F200</f>
        <v>200</v>
      </c>
      <c r="U200" s="34">
        <f aca="true" t="shared" si="47" ref="U200:U223">T200+S200</f>
        <v>331</v>
      </c>
    </row>
    <row r="201" spans="1:21" ht="26.25" customHeight="1">
      <c r="A201" s="107"/>
      <c r="B201" s="108"/>
      <c r="C201" s="32" t="s">
        <v>28</v>
      </c>
      <c r="D201" s="32" t="s">
        <v>274</v>
      </c>
      <c r="E201" s="47">
        <v>228</v>
      </c>
      <c r="F201" s="47">
        <v>282</v>
      </c>
      <c r="G201" s="33">
        <v>2</v>
      </c>
      <c r="H201" s="33">
        <v>6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4">
        <f t="shared" si="45"/>
        <v>230</v>
      </c>
      <c r="T201" s="34">
        <f t="shared" si="46"/>
        <v>288</v>
      </c>
      <c r="U201" s="34">
        <f t="shared" si="47"/>
        <v>518</v>
      </c>
    </row>
    <row r="202" spans="1:21" ht="26.25" customHeight="1">
      <c r="A202" s="105" t="s">
        <v>20</v>
      </c>
      <c r="B202" s="106"/>
      <c r="C202" s="32" t="s">
        <v>1</v>
      </c>
      <c r="D202" s="32" t="s">
        <v>274</v>
      </c>
      <c r="E202" s="47">
        <v>157</v>
      </c>
      <c r="F202" s="47">
        <v>41</v>
      </c>
      <c r="G202" s="43">
        <v>1</v>
      </c>
      <c r="H202" s="43">
        <v>0</v>
      </c>
      <c r="I202" s="43">
        <v>1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34">
        <f t="shared" si="45"/>
        <v>159</v>
      </c>
      <c r="T202" s="34">
        <f t="shared" si="46"/>
        <v>41</v>
      </c>
      <c r="U202" s="34">
        <f t="shared" si="47"/>
        <v>200</v>
      </c>
    </row>
    <row r="203" spans="1:21" ht="26.25" customHeight="1">
      <c r="A203" s="107"/>
      <c r="B203" s="108"/>
      <c r="C203" s="32" t="s">
        <v>28</v>
      </c>
      <c r="D203" s="32" t="s">
        <v>274</v>
      </c>
      <c r="E203" s="47">
        <v>964</v>
      </c>
      <c r="F203" s="47">
        <v>316</v>
      </c>
      <c r="G203" s="43">
        <v>2</v>
      </c>
      <c r="H203" s="43">
        <v>3</v>
      </c>
      <c r="I203" s="43">
        <v>1</v>
      </c>
      <c r="J203" s="43">
        <v>0</v>
      </c>
      <c r="K203" s="43">
        <v>1</v>
      </c>
      <c r="L203" s="43">
        <v>0</v>
      </c>
      <c r="M203" s="43">
        <v>1</v>
      </c>
      <c r="N203" s="43">
        <v>2</v>
      </c>
      <c r="O203" s="43">
        <v>4</v>
      </c>
      <c r="P203" s="43">
        <v>2</v>
      </c>
      <c r="Q203" s="43">
        <v>0</v>
      </c>
      <c r="R203" s="43">
        <v>0</v>
      </c>
      <c r="S203" s="34">
        <f t="shared" si="45"/>
        <v>973</v>
      </c>
      <c r="T203" s="34">
        <f t="shared" si="46"/>
        <v>323</v>
      </c>
      <c r="U203" s="34">
        <f t="shared" si="47"/>
        <v>1296</v>
      </c>
    </row>
    <row r="204" spans="1:21" ht="26.25" customHeight="1">
      <c r="A204" s="109" t="s">
        <v>292</v>
      </c>
      <c r="B204" s="114" t="s">
        <v>21</v>
      </c>
      <c r="C204" s="37" t="s">
        <v>1</v>
      </c>
      <c r="D204" s="37" t="s">
        <v>274</v>
      </c>
      <c r="E204" s="50">
        <v>185</v>
      </c>
      <c r="F204" s="50">
        <v>195</v>
      </c>
      <c r="G204" s="51">
        <v>3</v>
      </c>
      <c r="H204" s="51">
        <v>3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34">
        <f t="shared" si="45"/>
        <v>188</v>
      </c>
      <c r="T204" s="34">
        <f t="shared" si="46"/>
        <v>198</v>
      </c>
      <c r="U204" s="34">
        <f t="shared" si="47"/>
        <v>386</v>
      </c>
    </row>
    <row r="205" spans="1:21" ht="26.25" customHeight="1">
      <c r="A205" s="110"/>
      <c r="B205" s="115"/>
      <c r="C205" s="37" t="s">
        <v>28</v>
      </c>
      <c r="D205" s="37" t="s">
        <v>274</v>
      </c>
      <c r="E205" s="50">
        <v>728</v>
      </c>
      <c r="F205" s="50">
        <v>543</v>
      </c>
      <c r="G205" s="51">
        <v>5</v>
      </c>
      <c r="H205" s="51">
        <v>9</v>
      </c>
      <c r="I205" s="51">
        <v>0</v>
      </c>
      <c r="J205" s="51">
        <v>1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1</v>
      </c>
      <c r="Q205" s="51">
        <v>0</v>
      </c>
      <c r="R205" s="51">
        <v>0</v>
      </c>
      <c r="S205" s="34">
        <f t="shared" si="45"/>
        <v>733</v>
      </c>
      <c r="T205" s="34">
        <f t="shared" si="46"/>
        <v>554</v>
      </c>
      <c r="U205" s="34">
        <f t="shared" si="47"/>
        <v>1287</v>
      </c>
    </row>
    <row r="206" spans="1:21" ht="26.25" customHeight="1">
      <c r="A206" s="110"/>
      <c r="B206" s="105" t="s">
        <v>293</v>
      </c>
      <c r="C206" s="32" t="s">
        <v>1</v>
      </c>
      <c r="D206" s="32" t="s">
        <v>274</v>
      </c>
      <c r="E206" s="47">
        <v>97</v>
      </c>
      <c r="F206" s="47">
        <v>144</v>
      </c>
      <c r="G206" s="43">
        <v>1</v>
      </c>
      <c r="H206" s="43">
        <v>7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34">
        <f t="shared" si="45"/>
        <v>98</v>
      </c>
      <c r="T206" s="34">
        <f t="shared" si="46"/>
        <v>151</v>
      </c>
      <c r="U206" s="34">
        <f t="shared" si="47"/>
        <v>249</v>
      </c>
    </row>
    <row r="207" spans="1:21" ht="26.25" customHeight="1">
      <c r="A207" s="110"/>
      <c r="B207" s="107"/>
      <c r="C207" s="32" t="s">
        <v>28</v>
      </c>
      <c r="D207" s="32" t="s">
        <v>274</v>
      </c>
      <c r="E207" s="47">
        <v>356</v>
      </c>
      <c r="F207" s="47">
        <v>526</v>
      </c>
      <c r="G207" s="43">
        <v>7</v>
      </c>
      <c r="H207" s="43">
        <v>10</v>
      </c>
      <c r="I207" s="43">
        <v>0</v>
      </c>
      <c r="J207" s="43">
        <v>1</v>
      </c>
      <c r="K207" s="43">
        <v>0</v>
      </c>
      <c r="L207" s="43">
        <v>0</v>
      </c>
      <c r="M207" s="43">
        <v>0</v>
      </c>
      <c r="N207" s="43">
        <v>1</v>
      </c>
      <c r="O207" s="43">
        <v>0</v>
      </c>
      <c r="P207" s="43">
        <v>1</v>
      </c>
      <c r="Q207" s="43">
        <v>0</v>
      </c>
      <c r="R207" s="43">
        <v>1</v>
      </c>
      <c r="S207" s="34">
        <f t="shared" si="45"/>
        <v>363</v>
      </c>
      <c r="T207" s="34">
        <f t="shared" si="46"/>
        <v>540</v>
      </c>
      <c r="U207" s="34">
        <f t="shared" si="47"/>
        <v>903</v>
      </c>
    </row>
    <row r="208" spans="1:21" ht="26.25" customHeight="1">
      <c r="A208" s="110"/>
      <c r="B208" s="105" t="s">
        <v>22</v>
      </c>
      <c r="C208" s="32" t="s">
        <v>1</v>
      </c>
      <c r="D208" s="32" t="s">
        <v>274</v>
      </c>
      <c r="E208" s="47">
        <v>32</v>
      </c>
      <c r="F208" s="47">
        <v>89</v>
      </c>
      <c r="G208" s="43">
        <v>0</v>
      </c>
      <c r="H208" s="43">
        <v>1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34">
        <f t="shared" si="45"/>
        <v>32</v>
      </c>
      <c r="T208" s="34">
        <f t="shared" si="46"/>
        <v>90</v>
      </c>
      <c r="U208" s="34">
        <f t="shared" si="47"/>
        <v>122</v>
      </c>
    </row>
    <row r="209" spans="1:21" ht="26.25" customHeight="1">
      <c r="A209" s="110"/>
      <c r="B209" s="107"/>
      <c r="C209" s="32" t="s">
        <v>28</v>
      </c>
      <c r="D209" s="32" t="s">
        <v>274</v>
      </c>
      <c r="E209" s="47">
        <v>163</v>
      </c>
      <c r="F209" s="47">
        <v>443</v>
      </c>
      <c r="G209" s="43">
        <v>5</v>
      </c>
      <c r="H209" s="43">
        <v>11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34">
        <f t="shared" si="45"/>
        <v>168</v>
      </c>
      <c r="T209" s="34">
        <f t="shared" si="46"/>
        <v>454</v>
      </c>
      <c r="U209" s="34">
        <f t="shared" si="47"/>
        <v>622</v>
      </c>
    </row>
    <row r="210" spans="1:21" ht="26.25" customHeight="1">
      <c r="A210" s="110"/>
      <c r="B210" s="105" t="s">
        <v>294</v>
      </c>
      <c r="C210" s="32" t="s">
        <v>1</v>
      </c>
      <c r="D210" s="32" t="s">
        <v>274</v>
      </c>
      <c r="E210" s="47">
        <v>15</v>
      </c>
      <c r="F210" s="47">
        <v>5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34">
        <f t="shared" si="45"/>
        <v>15</v>
      </c>
      <c r="T210" s="34">
        <f t="shared" si="46"/>
        <v>5</v>
      </c>
      <c r="U210" s="34">
        <f t="shared" si="47"/>
        <v>20</v>
      </c>
    </row>
    <row r="211" spans="1:21" ht="26.25" customHeight="1">
      <c r="A211" s="110"/>
      <c r="B211" s="107"/>
      <c r="C211" s="32" t="s">
        <v>28</v>
      </c>
      <c r="D211" s="32" t="s">
        <v>274</v>
      </c>
      <c r="E211" s="47">
        <v>28</v>
      </c>
      <c r="F211" s="47">
        <v>14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34">
        <f t="shared" si="45"/>
        <v>28</v>
      </c>
      <c r="T211" s="34">
        <f t="shared" si="46"/>
        <v>14</v>
      </c>
      <c r="U211" s="34">
        <f t="shared" si="47"/>
        <v>42</v>
      </c>
    </row>
    <row r="212" spans="1:21" ht="26.25" customHeight="1">
      <c r="A212" s="110"/>
      <c r="B212" s="105" t="s">
        <v>295</v>
      </c>
      <c r="C212" s="32" t="s">
        <v>1</v>
      </c>
      <c r="D212" s="32" t="s">
        <v>274</v>
      </c>
      <c r="E212" s="47">
        <v>28</v>
      </c>
      <c r="F212" s="47">
        <v>13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34">
        <f t="shared" si="45"/>
        <v>28</v>
      </c>
      <c r="T212" s="34">
        <f t="shared" si="46"/>
        <v>13</v>
      </c>
      <c r="U212" s="34">
        <f t="shared" si="47"/>
        <v>41</v>
      </c>
    </row>
    <row r="213" spans="1:21" ht="26.25" customHeight="1">
      <c r="A213" s="110"/>
      <c r="B213" s="107"/>
      <c r="C213" s="32" t="s">
        <v>28</v>
      </c>
      <c r="D213" s="32" t="s">
        <v>274</v>
      </c>
      <c r="E213" s="47">
        <v>61</v>
      </c>
      <c r="F213" s="47">
        <v>45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34">
        <f t="shared" si="45"/>
        <v>61</v>
      </c>
      <c r="T213" s="34">
        <f t="shared" si="46"/>
        <v>45</v>
      </c>
      <c r="U213" s="34">
        <f t="shared" si="47"/>
        <v>106</v>
      </c>
    </row>
    <row r="214" spans="1:21" ht="26.25" customHeight="1">
      <c r="A214" s="110"/>
      <c r="B214" s="105" t="s">
        <v>296</v>
      </c>
      <c r="C214" s="32" t="s">
        <v>1</v>
      </c>
      <c r="D214" s="32" t="s">
        <v>274</v>
      </c>
      <c r="E214" s="47">
        <v>116</v>
      </c>
      <c r="F214" s="47">
        <v>39</v>
      </c>
      <c r="G214" s="43">
        <v>0</v>
      </c>
      <c r="H214" s="43">
        <v>1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34">
        <f t="shared" si="45"/>
        <v>116</v>
      </c>
      <c r="T214" s="34">
        <f t="shared" si="46"/>
        <v>40</v>
      </c>
      <c r="U214" s="34">
        <f t="shared" si="47"/>
        <v>156</v>
      </c>
    </row>
    <row r="215" spans="1:21" ht="26.25" customHeight="1">
      <c r="A215" s="110"/>
      <c r="B215" s="107"/>
      <c r="C215" s="32" t="s">
        <v>28</v>
      </c>
      <c r="D215" s="32" t="s">
        <v>274</v>
      </c>
      <c r="E215" s="47">
        <v>374</v>
      </c>
      <c r="F215" s="47">
        <v>129</v>
      </c>
      <c r="G215" s="43">
        <v>1</v>
      </c>
      <c r="H215" s="43">
        <v>2</v>
      </c>
      <c r="I215" s="43">
        <v>1</v>
      </c>
      <c r="J215" s="43">
        <v>1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34">
        <f t="shared" si="45"/>
        <v>376</v>
      </c>
      <c r="T215" s="34">
        <f t="shared" si="46"/>
        <v>132</v>
      </c>
      <c r="U215" s="34">
        <f t="shared" si="47"/>
        <v>508</v>
      </c>
    </row>
    <row r="216" spans="1:21" ht="26.25" customHeight="1">
      <c r="A216" s="110"/>
      <c r="B216" s="105" t="s">
        <v>297</v>
      </c>
      <c r="C216" s="32" t="s">
        <v>1</v>
      </c>
      <c r="D216" s="32" t="s">
        <v>274</v>
      </c>
      <c r="E216" s="47">
        <v>65</v>
      </c>
      <c r="F216" s="47">
        <v>38</v>
      </c>
      <c r="G216" s="43">
        <v>2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34">
        <f t="shared" si="45"/>
        <v>67</v>
      </c>
      <c r="T216" s="34">
        <f t="shared" si="46"/>
        <v>38</v>
      </c>
      <c r="U216" s="34">
        <f t="shared" si="47"/>
        <v>105</v>
      </c>
    </row>
    <row r="217" spans="1:21" ht="26.25" customHeight="1">
      <c r="A217" s="110"/>
      <c r="B217" s="107"/>
      <c r="C217" s="32" t="s">
        <v>28</v>
      </c>
      <c r="D217" s="32" t="s">
        <v>274</v>
      </c>
      <c r="E217" s="47">
        <v>230</v>
      </c>
      <c r="F217" s="47">
        <v>146</v>
      </c>
      <c r="G217" s="43">
        <v>6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34">
        <f t="shared" si="45"/>
        <v>236</v>
      </c>
      <c r="T217" s="34">
        <f t="shared" si="46"/>
        <v>146</v>
      </c>
      <c r="U217" s="34">
        <f t="shared" si="47"/>
        <v>382</v>
      </c>
    </row>
    <row r="218" spans="1:21" ht="26.25" customHeight="1">
      <c r="A218" s="110"/>
      <c r="B218" s="105" t="s">
        <v>228</v>
      </c>
      <c r="C218" s="32" t="s">
        <v>1</v>
      </c>
      <c r="D218" s="32" t="s">
        <v>274</v>
      </c>
      <c r="E218" s="47">
        <v>61</v>
      </c>
      <c r="F218" s="47">
        <v>26</v>
      </c>
      <c r="G218" s="43">
        <v>0</v>
      </c>
      <c r="H218" s="43">
        <v>1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34">
        <f t="shared" si="45"/>
        <v>61</v>
      </c>
      <c r="T218" s="34">
        <f t="shared" si="46"/>
        <v>27</v>
      </c>
      <c r="U218" s="34">
        <f t="shared" si="47"/>
        <v>88</v>
      </c>
    </row>
    <row r="219" spans="1:21" ht="26.25" customHeight="1">
      <c r="A219" s="110"/>
      <c r="B219" s="107"/>
      <c r="C219" s="32" t="s">
        <v>28</v>
      </c>
      <c r="D219" s="32" t="s">
        <v>274</v>
      </c>
      <c r="E219" s="47">
        <v>217</v>
      </c>
      <c r="F219" s="47">
        <v>154</v>
      </c>
      <c r="G219" s="43">
        <v>2</v>
      </c>
      <c r="H219" s="43">
        <v>8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34">
        <f t="shared" si="45"/>
        <v>219</v>
      </c>
      <c r="T219" s="34">
        <f t="shared" si="46"/>
        <v>162</v>
      </c>
      <c r="U219" s="34">
        <f t="shared" si="47"/>
        <v>381</v>
      </c>
    </row>
    <row r="220" spans="1:21" ht="26.25" customHeight="1">
      <c r="A220" s="110"/>
      <c r="B220" s="105" t="s">
        <v>298</v>
      </c>
      <c r="C220" s="32" t="s">
        <v>1</v>
      </c>
      <c r="D220" s="32" t="s">
        <v>274</v>
      </c>
      <c r="E220" s="47">
        <v>33</v>
      </c>
      <c r="F220" s="47">
        <v>34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34">
        <f t="shared" si="45"/>
        <v>33</v>
      </c>
      <c r="T220" s="34">
        <f t="shared" si="46"/>
        <v>34</v>
      </c>
      <c r="U220" s="34">
        <f t="shared" si="47"/>
        <v>67</v>
      </c>
    </row>
    <row r="221" spans="1:21" ht="26.25" customHeight="1">
      <c r="A221" s="110"/>
      <c r="B221" s="107"/>
      <c r="C221" s="32" t="s">
        <v>28</v>
      </c>
      <c r="D221" s="32" t="s">
        <v>274</v>
      </c>
      <c r="E221" s="47">
        <v>161</v>
      </c>
      <c r="F221" s="47">
        <v>213</v>
      </c>
      <c r="G221" s="43">
        <v>2</v>
      </c>
      <c r="H221" s="43">
        <v>3</v>
      </c>
      <c r="I221" s="43">
        <v>1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34">
        <f t="shared" si="45"/>
        <v>164</v>
      </c>
      <c r="T221" s="34">
        <f t="shared" si="46"/>
        <v>216</v>
      </c>
      <c r="U221" s="34">
        <f t="shared" si="47"/>
        <v>380</v>
      </c>
    </row>
    <row r="222" spans="1:21" ht="26.25" customHeight="1">
      <c r="A222" s="110"/>
      <c r="B222" s="105" t="s">
        <v>299</v>
      </c>
      <c r="C222" s="32" t="s">
        <v>1</v>
      </c>
      <c r="D222" s="32" t="s">
        <v>274</v>
      </c>
      <c r="E222" s="47">
        <v>29</v>
      </c>
      <c r="F222" s="47">
        <v>11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34">
        <f t="shared" si="45"/>
        <v>29</v>
      </c>
      <c r="T222" s="34">
        <f t="shared" si="46"/>
        <v>11</v>
      </c>
      <c r="U222" s="34">
        <f t="shared" si="47"/>
        <v>40</v>
      </c>
    </row>
    <row r="223" spans="1:21" ht="26.25" customHeight="1">
      <c r="A223" s="110"/>
      <c r="B223" s="107"/>
      <c r="C223" s="32" t="s">
        <v>28</v>
      </c>
      <c r="D223" s="32" t="s">
        <v>274</v>
      </c>
      <c r="E223" s="47">
        <v>126</v>
      </c>
      <c r="F223" s="47">
        <v>74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34">
        <f t="shared" si="45"/>
        <v>126</v>
      </c>
      <c r="T223" s="34">
        <f t="shared" si="46"/>
        <v>74</v>
      </c>
      <c r="U223" s="34">
        <f t="shared" si="47"/>
        <v>200</v>
      </c>
    </row>
    <row r="224" spans="1:21" ht="26.25" customHeight="1">
      <c r="A224" s="110"/>
      <c r="B224" s="112" t="s">
        <v>300</v>
      </c>
      <c r="C224" s="35" t="s">
        <v>1</v>
      </c>
      <c r="D224" s="35" t="s">
        <v>274</v>
      </c>
      <c r="E224" s="54">
        <f aca="true" t="shared" si="48" ref="E224:U224">+E204+E206+E208+E210+E212+E214+E216+E218+E220+E222</f>
        <v>661</v>
      </c>
      <c r="F224" s="54">
        <f t="shared" si="48"/>
        <v>594</v>
      </c>
      <c r="G224" s="54">
        <f t="shared" si="48"/>
        <v>6</v>
      </c>
      <c r="H224" s="54">
        <f t="shared" si="48"/>
        <v>13</v>
      </c>
      <c r="I224" s="54">
        <f t="shared" si="48"/>
        <v>0</v>
      </c>
      <c r="J224" s="54">
        <f t="shared" si="48"/>
        <v>0</v>
      </c>
      <c r="K224" s="54">
        <f t="shared" si="48"/>
        <v>0</v>
      </c>
      <c r="L224" s="54">
        <f t="shared" si="48"/>
        <v>0</v>
      </c>
      <c r="M224" s="54">
        <f t="shared" si="48"/>
        <v>0</v>
      </c>
      <c r="N224" s="54">
        <f t="shared" si="48"/>
        <v>0</v>
      </c>
      <c r="O224" s="54">
        <f t="shared" si="48"/>
        <v>0</v>
      </c>
      <c r="P224" s="54">
        <f t="shared" si="48"/>
        <v>0</v>
      </c>
      <c r="Q224" s="54">
        <f t="shared" si="48"/>
        <v>0</v>
      </c>
      <c r="R224" s="54">
        <f t="shared" si="48"/>
        <v>0</v>
      </c>
      <c r="S224" s="44">
        <f t="shared" si="48"/>
        <v>667</v>
      </c>
      <c r="T224" s="44">
        <f t="shared" si="48"/>
        <v>607</v>
      </c>
      <c r="U224" s="44">
        <f t="shared" si="48"/>
        <v>1274</v>
      </c>
    </row>
    <row r="225" spans="1:21" ht="26.25" customHeight="1">
      <c r="A225" s="111"/>
      <c r="B225" s="113"/>
      <c r="C225" s="35" t="s">
        <v>28</v>
      </c>
      <c r="D225" s="35" t="s">
        <v>274</v>
      </c>
      <c r="E225" s="54">
        <f aca="true" t="shared" si="49" ref="E225:U225">+E205+E207+E209+E211+E213+E215+E217+E219+E221+E223</f>
        <v>2444</v>
      </c>
      <c r="F225" s="54">
        <f t="shared" si="49"/>
        <v>2287</v>
      </c>
      <c r="G225" s="54">
        <f t="shared" si="49"/>
        <v>28</v>
      </c>
      <c r="H225" s="54">
        <f t="shared" si="49"/>
        <v>43</v>
      </c>
      <c r="I225" s="54">
        <f t="shared" si="49"/>
        <v>2</v>
      </c>
      <c r="J225" s="54">
        <f t="shared" si="49"/>
        <v>3</v>
      </c>
      <c r="K225" s="54">
        <f t="shared" si="49"/>
        <v>0</v>
      </c>
      <c r="L225" s="54">
        <f t="shared" si="49"/>
        <v>0</v>
      </c>
      <c r="M225" s="54">
        <f t="shared" si="49"/>
        <v>0</v>
      </c>
      <c r="N225" s="54">
        <f t="shared" si="49"/>
        <v>1</v>
      </c>
      <c r="O225" s="54">
        <f t="shared" si="49"/>
        <v>0</v>
      </c>
      <c r="P225" s="54">
        <f t="shared" si="49"/>
        <v>2</v>
      </c>
      <c r="Q225" s="54">
        <f t="shared" si="49"/>
        <v>0</v>
      </c>
      <c r="R225" s="54">
        <f t="shared" si="49"/>
        <v>1</v>
      </c>
      <c r="S225" s="44">
        <f t="shared" si="49"/>
        <v>2474</v>
      </c>
      <c r="T225" s="44">
        <f t="shared" si="49"/>
        <v>2337</v>
      </c>
      <c r="U225" s="44">
        <f t="shared" si="49"/>
        <v>4811</v>
      </c>
    </row>
    <row r="226" spans="1:21" ht="26.25" customHeight="1">
      <c r="A226" s="109" t="s">
        <v>23</v>
      </c>
      <c r="B226" s="105" t="s">
        <v>301</v>
      </c>
      <c r="C226" s="32" t="s">
        <v>1</v>
      </c>
      <c r="D226" s="32" t="s">
        <v>12</v>
      </c>
      <c r="E226" s="47">
        <v>85</v>
      </c>
      <c r="F226" s="47">
        <v>44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34">
        <f aca="true" t="shared" si="50" ref="S226:T231">Q226+O226+M226+K226+I226+G226+E226</f>
        <v>85</v>
      </c>
      <c r="T226" s="34">
        <f t="shared" si="50"/>
        <v>44</v>
      </c>
      <c r="U226" s="34">
        <f aca="true" t="shared" si="51" ref="U226:U231">T226+S226</f>
        <v>129</v>
      </c>
    </row>
    <row r="227" spans="1:21" ht="26.25" customHeight="1">
      <c r="A227" s="110"/>
      <c r="B227" s="107"/>
      <c r="C227" s="32" t="s">
        <v>28</v>
      </c>
      <c r="D227" s="32" t="s">
        <v>12</v>
      </c>
      <c r="E227" s="47">
        <v>145</v>
      </c>
      <c r="F227" s="47">
        <v>190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34">
        <f t="shared" si="50"/>
        <v>145</v>
      </c>
      <c r="T227" s="34">
        <f t="shared" si="50"/>
        <v>190</v>
      </c>
      <c r="U227" s="34">
        <f t="shared" si="51"/>
        <v>335</v>
      </c>
    </row>
    <row r="228" spans="1:21" ht="26.25" customHeight="1">
      <c r="A228" s="110"/>
      <c r="B228" s="105" t="s">
        <v>302</v>
      </c>
      <c r="C228" s="32" t="s">
        <v>1</v>
      </c>
      <c r="D228" s="32" t="s">
        <v>12</v>
      </c>
      <c r="E228" s="47">
        <v>51</v>
      </c>
      <c r="F228" s="47">
        <v>16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34">
        <f t="shared" si="50"/>
        <v>51</v>
      </c>
      <c r="T228" s="34">
        <f t="shared" si="50"/>
        <v>16</v>
      </c>
      <c r="U228" s="34">
        <f t="shared" si="51"/>
        <v>67</v>
      </c>
    </row>
    <row r="229" spans="1:21" ht="26.25" customHeight="1">
      <c r="A229" s="110"/>
      <c r="B229" s="107"/>
      <c r="C229" s="32" t="s">
        <v>28</v>
      </c>
      <c r="D229" s="32" t="s">
        <v>12</v>
      </c>
      <c r="E229" s="47">
        <v>115</v>
      </c>
      <c r="F229" s="47">
        <v>111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34">
        <f t="shared" si="50"/>
        <v>115</v>
      </c>
      <c r="T229" s="34">
        <f t="shared" si="50"/>
        <v>111</v>
      </c>
      <c r="U229" s="34">
        <f t="shared" si="51"/>
        <v>226</v>
      </c>
    </row>
    <row r="230" spans="1:21" ht="26.25" customHeight="1">
      <c r="A230" s="110"/>
      <c r="B230" s="105" t="s">
        <v>303</v>
      </c>
      <c r="C230" s="32" t="s">
        <v>1</v>
      </c>
      <c r="D230" s="32" t="s">
        <v>12</v>
      </c>
      <c r="E230" s="47">
        <v>13</v>
      </c>
      <c r="F230" s="47">
        <v>17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34">
        <f t="shared" si="50"/>
        <v>13</v>
      </c>
      <c r="T230" s="34">
        <f t="shared" si="50"/>
        <v>17</v>
      </c>
      <c r="U230" s="34">
        <f t="shared" si="51"/>
        <v>30</v>
      </c>
    </row>
    <row r="231" spans="1:21" ht="26.25" customHeight="1">
      <c r="A231" s="110"/>
      <c r="B231" s="107"/>
      <c r="C231" s="32" t="s">
        <v>28</v>
      </c>
      <c r="D231" s="32" t="s">
        <v>12</v>
      </c>
      <c r="E231" s="47">
        <v>55</v>
      </c>
      <c r="F231" s="47">
        <v>65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34">
        <f t="shared" si="50"/>
        <v>55</v>
      </c>
      <c r="T231" s="34">
        <f t="shared" si="50"/>
        <v>65</v>
      </c>
      <c r="U231" s="34">
        <f t="shared" si="51"/>
        <v>120</v>
      </c>
    </row>
    <row r="232" spans="1:21" ht="26.25" customHeight="1">
      <c r="A232" s="110"/>
      <c r="B232" s="112" t="s">
        <v>304</v>
      </c>
      <c r="C232" s="35" t="s">
        <v>1</v>
      </c>
      <c r="D232" s="35" t="s">
        <v>12</v>
      </c>
      <c r="E232" s="54">
        <f aca="true" t="shared" si="52" ref="E232:U232">+E226+E228+E230</f>
        <v>149</v>
      </c>
      <c r="F232" s="54">
        <f t="shared" si="52"/>
        <v>77</v>
      </c>
      <c r="G232" s="54">
        <f t="shared" si="52"/>
        <v>0</v>
      </c>
      <c r="H232" s="54">
        <f t="shared" si="52"/>
        <v>0</v>
      </c>
      <c r="I232" s="54">
        <f t="shared" si="52"/>
        <v>0</v>
      </c>
      <c r="J232" s="54">
        <f t="shared" si="52"/>
        <v>0</v>
      </c>
      <c r="K232" s="54">
        <f t="shared" si="52"/>
        <v>0</v>
      </c>
      <c r="L232" s="54">
        <f t="shared" si="52"/>
        <v>0</v>
      </c>
      <c r="M232" s="54">
        <f t="shared" si="52"/>
        <v>0</v>
      </c>
      <c r="N232" s="54">
        <f t="shared" si="52"/>
        <v>0</v>
      </c>
      <c r="O232" s="54">
        <f t="shared" si="52"/>
        <v>0</v>
      </c>
      <c r="P232" s="54">
        <f t="shared" si="52"/>
        <v>0</v>
      </c>
      <c r="Q232" s="54">
        <f t="shared" si="52"/>
        <v>0</v>
      </c>
      <c r="R232" s="54">
        <f t="shared" si="52"/>
        <v>0</v>
      </c>
      <c r="S232" s="44">
        <f t="shared" si="52"/>
        <v>149</v>
      </c>
      <c r="T232" s="44">
        <f t="shared" si="52"/>
        <v>77</v>
      </c>
      <c r="U232" s="44">
        <f t="shared" si="52"/>
        <v>226</v>
      </c>
    </row>
    <row r="233" spans="1:21" ht="26.25" customHeight="1">
      <c r="A233" s="111"/>
      <c r="B233" s="113"/>
      <c r="C233" s="35" t="s">
        <v>28</v>
      </c>
      <c r="D233" s="35" t="s">
        <v>12</v>
      </c>
      <c r="E233" s="54">
        <f aca="true" t="shared" si="53" ref="E233:U233">+E227+E229+E231</f>
        <v>315</v>
      </c>
      <c r="F233" s="54">
        <f t="shared" si="53"/>
        <v>366</v>
      </c>
      <c r="G233" s="54">
        <f t="shared" si="53"/>
        <v>0</v>
      </c>
      <c r="H233" s="54">
        <f t="shared" si="53"/>
        <v>0</v>
      </c>
      <c r="I233" s="54">
        <f t="shared" si="53"/>
        <v>0</v>
      </c>
      <c r="J233" s="54">
        <f t="shared" si="53"/>
        <v>0</v>
      </c>
      <c r="K233" s="54">
        <f t="shared" si="53"/>
        <v>0</v>
      </c>
      <c r="L233" s="54">
        <f t="shared" si="53"/>
        <v>0</v>
      </c>
      <c r="M233" s="54">
        <f t="shared" si="53"/>
        <v>0</v>
      </c>
      <c r="N233" s="54">
        <f t="shared" si="53"/>
        <v>0</v>
      </c>
      <c r="O233" s="54">
        <f t="shared" si="53"/>
        <v>0</v>
      </c>
      <c r="P233" s="54">
        <f t="shared" si="53"/>
        <v>0</v>
      </c>
      <c r="Q233" s="54">
        <f t="shared" si="53"/>
        <v>0</v>
      </c>
      <c r="R233" s="54">
        <f t="shared" si="53"/>
        <v>0</v>
      </c>
      <c r="S233" s="44">
        <f t="shared" si="53"/>
        <v>315</v>
      </c>
      <c r="T233" s="44">
        <f t="shared" si="53"/>
        <v>366</v>
      </c>
      <c r="U233" s="44">
        <f t="shared" si="53"/>
        <v>681</v>
      </c>
    </row>
    <row r="234" spans="1:21" ht="26.25" customHeight="1">
      <c r="A234" s="109" t="s">
        <v>305</v>
      </c>
      <c r="B234" s="105" t="s">
        <v>306</v>
      </c>
      <c r="C234" s="32" t="s">
        <v>1</v>
      </c>
      <c r="D234" s="32" t="s">
        <v>274</v>
      </c>
      <c r="E234" s="47">
        <v>32</v>
      </c>
      <c r="F234" s="47">
        <v>21</v>
      </c>
      <c r="G234" s="43">
        <v>0</v>
      </c>
      <c r="H234" s="43">
        <v>1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34">
        <f aca="true" t="shared" si="54" ref="S234:S245">Q234+O234+M234+K234+I234+G234+E234</f>
        <v>32</v>
      </c>
      <c r="T234" s="34">
        <f aca="true" t="shared" si="55" ref="T234:T245">R234+P234+N234+L234+J234+H234+F234</f>
        <v>22</v>
      </c>
      <c r="U234" s="34">
        <f aca="true" t="shared" si="56" ref="U234:U245">T234+S234</f>
        <v>54</v>
      </c>
    </row>
    <row r="235" spans="1:21" ht="26.25" customHeight="1">
      <c r="A235" s="110"/>
      <c r="B235" s="107"/>
      <c r="C235" s="32" t="s">
        <v>28</v>
      </c>
      <c r="D235" s="32" t="s">
        <v>274</v>
      </c>
      <c r="E235" s="47">
        <v>142</v>
      </c>
      <c r="F235" s="47">
        <v>109</v>
      </c>
      <c r="G235" s="43">
        <v>5</v>
      </c>
      <c r="H235" s="43">
        <v>3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34">
        <f t="shared" si="54"/>
        <v>147</v>
      </c>
      <c r="T235" s="34">
        <f t="shared" si="55"/>
        <v>112</v>
      </c>
      <c r="U235" s="34">
        <f t="shared" si="56"/>
        <v>259</v>
      </c>
    </row>
    <row r="236" spans="1:21" ht="26.25" customHeight="1">
      <c r="A236" s="110"/>
      <c r="B236" s="105" t="s">
        <v>307</v>
      </c>
      <c r="C236" s="32" t="s">
        <v>1</v>
      </c>
      <c r="D236" s="32" t="s">
        <v>274</v>
      </c>
      <c r="E236" s="47">
        <v>161</v>
      </c>
      <c r="F236" s="47">
        <v>83</v>
      </c>
      <c r="G236" s="43">
        <v>2</v>
      </c>
      <c r="H236" s="43">
        <v>1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34">
        <f t="shared" si="54"/>
        <v>163</v>
      </c>
      <c r="T236" s="34">
        <f t="shared" si="55"/>
        <v>84</v>
      </c>
      <c r="U236" s="34">
        <f t="shared" si="56"/>
        <v>247</v>
      </c>
    </row>
    <row r="237" spans="1:21" ht="26.25" customHeight="1">
      <c r="A237" s="110"/>
      <c r="B237" s="107"/>
      <c r="C237" s="32" t="s">
        <v>28</v>
      </c>
      <c r="D237" s="32" t="s">
        <v>274</v>
      </c>
      <c r="E237" s="47">
        <v>560</v>
      </c>
      <c r="F237" s="47">
        <v>312</v>
      </c>
      <c r="G237" s="43">
        <v>5</v>
      </c>
      <c r="H237" s="43">
        <v>3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1</v>
      </c>
      <c r="P237" s="43">
        <v>0</v>
      </c>
      <c r="Q237" s="43">
        <v>0</v>
      </c>
      <c r="R237" s="43">
        <v>0</v>
      </c>
      <c r="S237" s="34">
        <f t="shared" si="54"/>
        <v>566</v>
      </c>
      <c r="T237" s="34">
        <f t="shared" si="55"/>
        <v>315</v>
      </c>
      <c r="U237" s="34">
        <f t="shared" si="56"/>
        <v>881</v>
      </c>
    </row>
    <row r="238" spans="1:21" ht="26.25" customHeight="1">
      <c r="A238" s="110"/>
      <c r="B238" s="105" t="s">
        <v>268</v>
      </c>
      <c r="C238" s="32" t="s">
        <v>1</v>
      </c>
      <c r="D238" s="32" t="s">
        <v>274</v>
      </c>
      <c r="E238" s="47">
        <v>14</v>
      </c>
      <c r="F238" s="47">
        <v>9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34">
        <f t="shared" si="54"/>
        <v>14</v>
      </c>
      <c r="T238" s="34">
        <f t="shared" si="55"/>
        <v>9</v>
      </c>
      <c r="U238" s="34">
        <f t="shared" si="56"/>
        <v>23</v>
      </c>
    </row>
    <row r="239" spans="1:21" ht="26.25" customHeight="1">
      <c r="A239" s="110"/>
      <c r="B239" s="107"/>
      <c r="C239" s="32" t="s">
        <v>28</v>
      </c>
      <c r="D239" s="32" t="s">
        <v>274</v>
      </c>
      <c r="E239" s="47">
        <v>166</v>
      </c>
      <c r="F239" s="47">
        <v>139</v>
      </c>
      <c r="G239" s="43">
        <v>8</v>
      </c>
      <c r="H239" s="43">
        <v>4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1</v>
      </c>
      <c r="O239" s="43">
        <v>0</v>
      </c>
      <c r="P239" s="43">
        <v>0</v>
      </c>
      <c r="Q239" s="43">
        <v>0</v>
      </c>
      <c r="R239" s="43">
        <v>0</v>
      </c>
      <c r="S239" s="34">
        <f t="shared" si="54"/>
        <v>174</v>
      </c>
      <c r="T239" s="34">
        <f t="shared" si="55"/>
        <v>144</v>
      </c>
      <c r="U239" s="34">
        <f t="shared" si="56"/>
        <v>318</v>
      </c>
    </row>
    <row r="240" spans="1:21" ht="26.25" customHeight="1">
      <c r="A240" s="110"/>
      <c r="B240" s="105" t="s">
        <v>308</v>
      </c>
      <c r="C240" s="32" t="s">
        <v>1</v>
      </c>
      <c r="D240" s="32" t="s">
        <v>274</v>
      </c>
      <c r="E240" s="47">
        <v>1</v>
      </c>
      <c r="F240" s="47">
        <v>0</v>
      </c>
      <c r="G240" s="43">
        <v>1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34">
        <f t="shared" si="54"/>
        <v>2</v>
      </c>
      <c r="T240" s="34">
        <f t="shared" si="55"/>
        <v>0</v>
      </c>
      <c r="U240" s="34">
        <f t="shared" si="56"/>
        <v>2</v>
      </c>
    </row>
    <row r="241" spans="1:21" ht="26.25" customHeight="1">
      <c r="A241" s="110"/>
      <c r="B241" s="107"/>
      <c r="C241" s="32" t="s">
        <v>28</v>
      </c>
      <c r="D241" s="32" t="s">
        <v>274</v>
      </c>
      <c r="E241" s="47">
        <v>72</v>
      </c>
      <c r="F241" s="47">
        <v>66</v>
      </c>
      <c r="G241" s="43">
        <v>3</v>
      </c>
      <c r="H241" s="43">
        <v>1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34">
        <f t="shared" si="54"/>
        <v>75</v>
      </c>
      <c r="T241" s="34">
        <f t="shared" si="55"/>
        <v>67</v>
      </c>
      <c r="U241" s="34">
        <f t="shared" si="56"/>
        <v>142</v>
      </c>
    </row>
    <row r="242" spans="1:21" ht="26.25" customHeight="1">
      <c r="A242" s="110"/>
      <c r="B242" s="105" t="s">
        <v>309</v>
      </c>
      <c r="C242" s="32" t="s">
        <v>1</v>
      </c>
      <c r="D242" s="32" t="s">
        <v>274</v>
      </c>
      <c r="E242" s="47">
        <v>24</v>
      </c>
      <c r="F242" s="47">
        <v>14</v>
      </c>
      <c r="G242" s="43">
        <v>0</v>
      </c>
      <c r="H242" s="43">
        <v>1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34">
        <f t="shared" si="54"/>
        <v>24</v>
      </c>
      <c r="T242" s="34">
        <f t="shared" si="55"/>
        <v>15</v>
      </c>
      <c r="U242" s="34">
        <f t="shared" si="56"/>
        <v>39</v>
      </c>
    </row>
    <row r="243" spans="1:21" ht="26.25" customHeight="1">
      <c r="A243" s="110"/>
      <c r="B243" s="107"/>
      <c r="C243" s="32" t="s">
        <v>28</v>
      </c>
      <c r="D243" s="32" t="s">
        <v>274</v>
      </c>
      <c r="E243" s="47">
        <v>76</v>
      </c>
      <c r="F243" s="47">
        <v>34</v>
      </c>
      <c r="G243" s="43">
        <v>1</v>
      </c>
      <c r="H243" s="43">
        <v>1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1</v>
      </c>
      <c r="Q243" s="43">
        <v>0</v>
      </c>
      <c r="R243" s="43">
        <v>0</v>
      </c>
      <c r="S243" s="34">
        <f t="shared" si="54"/>
        <v>77</v>
      </c>
      <c r="T243" s="34">
        <f t="shared" si="55"/>
        <v>36</v>
      </c>
      <c r="U243" s="34">
        <f t="shared" si="56"/>
        <v>113</v>
      </c>
    </row>
    <row r="244" spans="1:21" ht="26.25" customHeight="1">
      <c r="A244" s="110"/>
      <c r="B244" s="105" t="s">
        <v>270</v>
      </c>
      <c r="C244" s="32" t="s">
        <v>1</v>
      </c>
      <c r="D244" s="32" t="s">
        <v>274</v>
      </c>
      <c r="E244" s="47">
        <v>82</v>
      </c>
      <c r="F244" s="47">
        <v>92</v>
      </c>
      <c r="G244" s="43">
        <v>0</v>
      </c>
      <c r="H244" s="43">
        <v>6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34">
        <f t="shared" si="54"/>
        <v>82</v>
      </c>
      <c r="T244" s="34">
        <f t="shared" si="55"/>
        <v>98</v>
      </c>
      <c r="U244" s="34">
        <f t="shared" si="56"/>
        <v>180</v>
      </c>
    </row>
    <row r="245" spans="1:21" ht="26.25" customHeight="1">
      <c r="A245" s="110"/>
      <c r="B245" s="107"/>
      <c r="C245" s="32" t="s">
        <v>28</v>
      </c>
      <c r="D245" s="32" t="s">
        <v>274</v>
      </c>
      <c r="E245" s="47">
        <v>206</v>
      </c>
      <c r="F245" s="47">
        <v>317</v>
      </c>
      <c r="G245" s="43">
        <v>5</v>
      </c>
      <c r="H245" s="43">
        <v>10</v>
      </c>
      <c r="I245" s="43">
        <v>1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34">
        <f t="shared" si="54"/>
        <v>212</v>
      </c>
      <c r="T245" s="34">
        <f t="shared" si="55"/>
        <v>327</v>
      </c>
      <c r="U245" s="34">
        <f t="shared" si="56"/>
        <v>539</v>
      </c>
    </row>
    <row r="246" spans="1:21" ht="26.25" customHeight="1">
      <c r="A246" s="110"/>
      <c r="B246" s="112" t="s">
        <v>215</v>
      </c>
      <c r="C246" s="35" t="s">
        <v>1</v>
      </c>
      <c r="D246" s="35" t="s">
        <v>274</v>
      </c>
      <c r="E246" s="54">
        <f aca="true" t="shared" si="57" ref="E246:U246">+E234+E236+E238+E240+E242+E244</f>
        <v>314</v>
      </c>
      <c r="F246" s="54">
        <f t="shared" si="57"/>
        <v>219</v>
      </c>
      <c r="G246" s="54">
        <f t="shared" si="57"/>
        <v>3</v>
      </c>
      <c r="H246" s="54">
        <f t="shared" si="57"/>
        <v>9</v>
      </c>
      <c r="I246" s="54">
        <f t="shared" si="57"/>
        <v>0</v>
      </c>
      <c r="J246" s="54">
        <f t="shared" si="57"/>
        <v>0</v>
      </c>
      <c r="K246" s="54">
        <f t="shared" si="57"/>
        <v>0</v>
      </c>
      <c r="L246" s="54">
        <f t="shared" si="57"/>
        <v>0</v>
      </c>
      <c r="M246" s="54">
        <f t="shared" si="57"/>
        <v>0</v>
      </c>
      <c r="N246" s="54">
        <f t="shared" si="57"/>
        <v>0</v>
      </c>
      <c r="O246" s="54">
        <f t="shared" si="57"/>
        <v>0</v>
      </c>
      <c r="P246" s="54">
        <f t="shared" si="57"/>
        <v>0</v>
      </c>
      <c r="Q246" s="54">
        <f t="shared" si="57"/>
        <v>0</v>
      </c>
      <c r="R246" s="54">
        <f t="shared" si="57"/>
        <v>0</v>
      </c>
      <c r="S246" s="44">
        <f t="shared" si="57"/>
        <v>317</v>
      </c>
      <c r="T246" s="44">
        <f t="shared" si="57"/>
        <v>228</v>
      </c>
      <c r="U246" s="44">
        <f t="shared" si="57"/>
        <v>545</v>
      </c>
    </row>
    <row r="247" spans="1:21" ht="26.25" customHeight="1">
      <c r="A247" s="111"/>
      <c r="B247" s="113"/>
      <c r="C247" s="35" t="s">
        <v>28</v>
      </c>
      <c r="D247" s="35" t="s">
        <v>274</v>
      </c>
      <c r="E247" s="54">
        <f aca="true" t="shared" si="58" ref="E247:U247">+E235+E237+E239+E241+E243+E245</f>
        <v>1222</v>
      </c>
      <c r="F247" s="54">
        <f t="shared" si="58"/>
        <v>977</v>
      </c>
      <c r="G247" s="54">
        <f t="shared" si="58"/>
        <v>27</v>
      </c>
      <c r="H247" s="54">
        <f t="shared" si="58"/>
        <v>22</v>
      </c>
      <c r="I247" s="54">
        <f t="shared" si="58"/>
        <v>1</v>
      </c>
      <c r="J247" s="54">
        <f t="shared" si="58"/>
        <v>0</v>
      </c>
      <c r="K247" s="54">
        <f t="shared" si="58"/>
        <v>0</v>
      </c>
      <c r="L247" s="54">
        <f t="shared" si="58"/>
        <v>0</v>
      </c>
      <c r="M247" s="54">
        <f t="shared" si="58"/>
        <v>0</v>
      </c>
      <c r="N247" s="54">
        <f t="shared" si="58"/>
        <v>1</v>
      </c>
      <c r="O247" s="54">
        <f t="shared" si="58"/>
        <v>1</v>
      </c>
      <c r="P247" s="54">
        <f t="shared" si="58"/>
        <v>1</v>
      </c>
      <c r="Q247" s="54">
        <f t="shared" si="58"/>
        <v>0</v>
      </c>
      <c r="R247" s="54">
        <f t="shared" si="58"/>
        <v>0</v>
      </c>
      <c r="S247" s="44">
        <f t="shared" si="58"/>
        <v>1251</v>
      </c>
      <c r="T247" s="44">
        <f t="shared" si="58"/>
        <v>1001</v>
      </c>
      <c r="U247" s="44">
        <f t="shared" si="58"/>
        <v>2252</v>
      </c>
    </row>
    <row r="248" spans="1:21" ht="26.25" customHeight="1">
      <c r="A248" s="109" t="s">
        <v>310</v>
      </c>
      <c r="B248" s="105" t="s">
        <v>268</v>
      </c>
      <c r="C248" s="32" t="s">
        <v>1</v>
      </c>
      <c r="D248" s="32" t="s">
        <v>274</v>
      </c>
      <c r="E248" s="47">
        <f>+'[1]محافظات-موازي'!AF106</f>
        <v>6</v>
      </c>
      <c r="F248" s="47">
        <f>+'[1]محافظات-موازي'!AG106</f>
        <v>4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34">
        <f aca="true" t="shared" si="59" ref="S248:T251">Q248+O248+M248+K248+I248+G248+E248</f>
        <v>6</v>
      </c>
      <c r="T248" s="34">
        <f t="shared" si="59"/>
        <v>4</v>
      </c>
      <c r="U248" s="34">
        <f>T248+S248</f>
        <v>10</v>
      </c>
    </row>
    <row r="249" spans="1:21" ht="26.25" customHeight="1">
      <c r="A249" s="110"/>
      <c r="B249" s="107"/>
      <c r="C249" s="32" t="s">
        <v>28</v>
      </c>
      <c r="D249" s="32" t="s">
        <v>274</v>
      </c>
      <c r="E249" s="47">
        <f>+'[1]محافظات-موازي'!AF107</f>
        <v>34</v>
      </c>
      <c r="F249" s="47">
        <f>+'[1]محافظات-موازي'!AG107</f>
        <v>24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34">
        <f t="shared" si="59"/>
        <v>34</v>
      </c>
      <c r="T249" s="34">
        <f t="shared" si="59"/>
        <v>24</v>
      </c>
      <c r="U249" s="34">
        <f>T249+S249</f>
        <v>58</v>
      </c>
    </row>
    <row r="250" spans="1:21" ht="26.25" customHeight="1">
      <c r="A250" s="110"/>
      <c r="B250" s="105" t="s">
        <v>232</v>
      </c>
      <c r="C250" s="32" t="s">
        <v>1</v>
      </c>
      <c r="D250" s="32" t="s">
        <v>274</v>
      </c>
      <c r="E250" s="47">
        <f>+'[1]محافظات-موازي'!AF108</f>
        <v>2</v>
      </c>
      <c r="F250" s="47">
        <f>+'[1]محافظات-موازي'!AG108</f>
        <v>3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34">
        <f t="shared" si="59"/>
        <v>2</v>
      </c>
      <c r="T250" s="34">
        <f t="shared" si="59"/>
        <v>3</v>
      </c>
      <c r="U250" s="34">
        <f>T250+S250</f>
        <v>5</v>
      </c>
    </row>
    <row r="251" spans="1:21" ht="26.25" customHeight="1">
      <c r="A251" s="110"/>
      <c r="B251" s="107"/>
      <c r="C251" s="32" t="s">
        <v>28</v>
      </c>
      <c r="D251" s="32" t="s">
        <v>274</v>
      </c>
      <c r="E251" s="47">
        <f>+'[1]محافظات-موازي'!AF109</f>
        <v>5</v>
      </c>
      <c r="F251" s="47">
        <f>+'[1]محافظات-موازي'!AG109</f>
        <v>8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34">
        <f t="shared" si="59"/>
        <v>5</v>
      </c>
      <c r="T251" s="34">
        <f t="shared" si="59"/>
        <v>8</v>
      </c>
      <c r="U251" s="34">
        <f>T251+S251</f>
        <v>13</v>
      </c>
    </row>
    <row r="252" spans="1:21" ht="26.25" customHeight="1">
      <c r="A252" s="110"/>
      <c r="B252" s="112" t="s">
        <v>215</v>
      </c>
      <c r="C252" s="35" t="s">
        <v>1</v>
      </c>
      <c r="D252" s="35" t="s">
        <v>12</v>
      </c>
      <c r="E252" s="54">
        <f aca="true" t="shared" si="60" ref="E252:U252">+E248+E250</f>
        <v>8</v>
      </c>
      <c r="F252" s="54">
        <f t="shared" si="60"/>
        <v>7</v>
      </c>
      <c r="G252" s="54">
        <f t="shared" si="60"/>
        <v>0</v>
      </c>
      <c r="H252" s="54">
        <f t="shared" si="60"/>
        <v>0</v>
      </c>
      <c r="I252" s="54">
        <f t="shared" si="60"/>
        <v>0</v>
      </c>
      <c r="J252" s="54">
        <f t="shared" si="60"/>
        <v>0</v>
      </c>
      <c r="K252" s="54">
        <f t="shared" si="60"/>
        <v>0</v>
      </c>
      <c r="L252" s="54">
        <f t="shared" si="60"/>
        <v>0</v>
      </c>
      <c r="M252" s="54">
        <f t="shared" si="60"/>
        <v>0</v>
      </c>
      <c r="N252" s="54">
        <f t="shared" si="60"/>
        <v>0</v>
      </c>
      <c r="O252" s="54">
        <f t="shared" si="60"/>
        <v>0</v>
      </c>
      <c r="P252" s="54">
        <f t="shared" si="60"/>
        <v>0</v>
      </c>
      <c r="Q252" s="54">
        <f t="shared" si="60"/>
        <v>0</v>
      </c>
      <c r="R252" s="54">
        <f t="shared" si="60"/>
        <v>0</v>
      </c>
      <c r="S252" s="44">
        <f t="shared" si="60"/>
        <v>8</v>
      </c>
      <c r="T252" s="44">
        <f t="shared" si="60"/>
        <v>7</v>
      </c>
      <c r="U252" s="44">
        <f t="shared" si="60"/>
        <v>15</v>
      </c>
    </row>
    <row r="253" spans="1:21" ht="26.25" customHeight="1">
      <c r="A253" s="111"/>
      <c r="B253" s="113"/>
      <c r="C253" s="35" t="s">
        <v>28</v>
      </c>
      <c r="D253" s="35" t="s">
        <v>12</v>
      </c>
      <c r="E253" s="54">
        <f aca="true" t="shared" si="61" ref="E253:U253">+E249+E251</f>
        <v>39</v>
      </c>
      <c r="F253" s="54">
        <f t="shared" si="61"/>
        <v>32</v>
      </c>
      <c r="G253" s="54">
        <f t="shared" si="61"/>
        <v>0</v>
      </c>
      <c r="H253" s="54">
        <f t="shared" si="61"/>
        <v>0</v>
      </c>
      <c r="I253" s="54">
        <f t="shared" si="61"/>
        <v>0</v>
      </c>
      <c r="J253" s="54">
        <f t="shared" si="61"/>
        <v>0</v>
      </c>
      <c r="K253" s="54">
        <f t="shared" si="61"/>
        <v>0</v>
      </c>
      <c r="L253" s="54">
        <f t="shared" si="61"/>
        <v>0</v>
      </c>
      <c r="M253" s="54">
        <f t="shared" si="61"/>
        <v>0</v>
      </c>
      <c r="N253" s="54">
        <f t="shared" si="61"/>
        <v>0</v>
      </c>
      <c r="O253" s="54">
        <f t="shared" si="61"/>
        <v>0</v>
      </c>
      <c r="P253" s="54">
        <f t="shared" si="61"/>
        <v>0</v>
      </c>
      <c r="Q253" s="54">
        <f t="shared" si="61"/>
        <v>0</v>
      </c>
      <c r="R253" s="54">
        <f t="shared" si="61"/>
        <v>0</v>
      </c>
      <c r="S253" s="44">
        <f t="shared" si="61"/>
        <v>39</v>
      </c>
      <c r="T253" s="44">
        <f t="shared" si="61"/>
        <v>32</v>
      </c>
      <c r="U253" s="44">
        <f t="shared" si="61"/>
        <v>71</v>
      </c>
    </row>
    <row r="254" spans="1:21" ht="26.25" customHeight="1">
      <c r="A254" s="105" t="s">
        <v>24</v>
      </c>
      <c r="B254" s="106"/>
      <c r="C254" s="32" t="s">
        <v>1</v>
      </c>
      <c r="D254" s="32" t="s">
        <v>274</v>
      </c>
      <c r="E254" s="47">
        <v>528</v>
      </c>
      <c r="F254" s="47">
        <v>112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34">
        <f aca="true" t="shared" si="62" ref="S254:S263">Q254+O254+M254+K254+I254+G254+E254</f>
        <v>528</v>
      </c>
      <c r="T254" s="34">
        <f aca="true" t="shared" si="63" ref="T254:T263">R254+P254+N254+L254+J254+H254+F254</f>
        <v>112</v>
      </c>
      <c r="U254" s="34">
        <f aca="true" t="shared" si="64" ref="U254:U263">T254+S254</f>
        <v>640</v>
      </c>
    </row>
    <row r="255" spans="1:21" ht="26.25" customHeight="1">
      <c r="A255" s="107"/>
      <c r="B255" s="108"/>
      <c r="C255" s="32" t="s">
        <v>28</v>
      </c>
      <c r="D255" s="32" t="s">
        <v>274</v>
      </c>
      <c r="E255" s="47">
        <v>915</v>
      </c>
      <c r="F255" s="47">
        <v>188</v>
      </c>
      <c r="G255" s="43">
        <v>8</v>
      </c>
      <c r="H255" s="43">
        <v>5</v>
      </c>
      <c r="I255" s="43">
        <v>0</v>
      </c>
      <c r="J255" s="43">
        <v>0</v>
      </c>
      <c r="K255" s="43">
        <v>1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34">
        <f t="shared" si="62"/>
        <v>924</v>
      </c>
      <c r="T255" s="34">
        <f t="shared" si="63"/>
        <v>193</v>
      </c>
      <c r="U255" s="34">
        <f t="shared" si="64"/>
        <v>1117</v>
      </c>
    </row>
    <row r="256" spans="1:21" ht="26.25" customHeight="1">
      <c r="A256" s="105" t="s">
        <v>311</v>
      </c>
      <c r="B256" s="106"/>
      <c r="C256" s="32" t="s">
        <v>1</v>
      </c>
      <c r="D256" s="32" t="s">
        <v>12</v>
      </c>
      <c r="E256" s="47">
        <f>+'[1]محافظات-موازي'!AF114</f>
        <v>117</v>
      </c>
      <c r="F256" s="47">
        <f>+'[1]محافظات-موازي'!AG114</f>
        <v>80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34">
        <f t="shared" si="62"/>
        <v>117</v>
      </c>
      <c r="T256" s="34">
        <f t="shared" si="63"/>
        <v>80</v>
      </c>
      <c r="U256" s="34">
        <f t="shared" si="64"/>
        <v>197</v>
      </c>
    </row>
    <row r="257" spans="1:21" ht="26.25" customHeight="1">
      <c r="A257" s="107"/>
      <c r="B257" s="108"/>
      <c r="C257" s="32" t="s">
        <v>28</v>
      </c>
      <c r="D257" s="32" t="s">
        <v>12</v>
      </c>
      <c r="E257" s="47">
        <f>+'[1]محافظات-موازي'!AF115</f>
        <v>262</v>
      </c>
      <c r="F257" s="47">
        <f>+'[1]محافظات-موازي'!AG115</f>
        <v>188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34">
        <f t="shared" si="62"/>
        <v>262</v>
      </c>
      <c r="T257" s="34">
        <f t="shared" si="63"/>
        <v>188</v>
      </c>
      <c r="U257" s="34">
        <f t="shared" si="64"/>
        <v>450</v>
      </c>
    </row>
    <row r="258" spans="1:21" ht="26.25" customHeight="1">
      <c r="A258" s="109" t="s">
        <v>237</v>
      </c>
      <c r="B258" s="105" t="s">
        <v>313</v>
      </c>
      <c r="C258" s="32" t="s">
        <v>1</v>
      </c>
      <c r="D258" s="32" t="s">
        <v>274</v>
      </c>
      <c r="E258" s="47">
        <v>35</v>
      </c>
      <c r="F258" s="47">
        <v>58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34">
        <f t="shared" si="62"/>
        <v>35</v>
      </c>
      <c r="T258" s="34">
        <f t="shared" si="63"/>
        <v>58</v>
      </c>
      <c r="U258" s="34">
        <f t="shared" si="64"/>
        <v>93</v>
      </c>
    </row>
    <row r="259" spans="1:21" ht="26.25" customHeight="1">
      <c r="A259" s="110"/>
      <c r="B259" s="107"/>
      <c r="C259" s="32" t="s">
        <v>28</v>
      </c>
      <c r="D259" s="32" t="s">
        <v>274</v>
      </c>
      <c r="E259" s="47">
        <v>86</v>
      </c>
      <c r="F259" s="47">
        <v>157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34">
        <f t="shared" si="62"/>
        <v>86</v>
      </c>
      <c r="T259" s="34">
        <f t="shared" si="63"/>
        <v>157</v>
      </c>
      <c r="U259" s="34">
        <f t="shared" si="64"/>
        <v>243</v>
      </c>
    </row>
    <row r="260" spans="1:21" ht="26.25" customHeight="1">
      <c r="A260" s="110"/>
      <c r="B260" s="105" t="s">
        <v>314</v>
      </c>
      <c r="C260" s="32" t="s">
        <v>1</v>
      </c>
      <c r="D260" s="32" t="s">
        <v>274</v>
      </c>
      <c r="E260" s="47">
        <v>25</v>
      </c>
      <c r="F260" s="47">
        <v>89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34">
        <f t="shared" si="62"/>
        <v>25</v>
      </c>
      <c r="T260" s="34">
        <f t="shared" si="63"/>
        <v>89</v>
      </c>
      <c r="U260" s="34">
        <f t="shared" si="64"/>
        <v>114</v>
      </c>
    </row>
    <row r="261" spans="1:21" ht="26.25" customHeight="1">
      <c r="A261" s="110"/>
      <c r="B261" s="107"/>
      <c r="C261" s="32" t="s">
        <v>28</v>
      </c>
      <c r="D261" s="32" t="s">
        <v>274</v>
      </c>
      <c r="E261" s="47">
        <v>121</v>
      </c>
      <c r="F261" s="47">
        <v>234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34">
        <f t="shared" si="62"/>
        <v>121</v>
      </c>
      <c r="T261" s="34">
        <f t="shared" si="63"/>
        <v>234</v>
      </c>
      <c r="U261" s="34">
        <f t="shared" si="64"/>
        <v>355</v>
      </c>
    </row>
    <row r="262" spans="1:21" ht="26.25" customHeight="1">
      <c r="A262" s="110"/>
      <c r="B262" s="105" t="s">
        <v>315</v>
      </c>
      <c r="C262" s="32" t="s">
        <v>1</v>
      </c>
      <c r="D262" s="32" t="s">
        <v>274</v>
      </c>
      <c r="E262" s="47">
        <v>49</v>
      </c>
      <c r="F262" s="47">
        <v>73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34">
        <f t="shared" si="62"/>
        <v>49</v>
      </c>
      <c r="T262" s="34">
        <f t="shared" si="63"/>
        <v>73</v>
      </c>
      <c r="U262" s="34">
        <f t="shared" si="64"/>
        <v>122</v>
      </c>
    </row>
    <row r="263" spans="1:21" ht="26.25" customHeight="1">
      <c r="A263" s="110"/>
      <c r="B263" s="107"/>
      <c r="C263" s="32" t="s">
        <v>28</v>
      </c>
      <c r="D263" s="32" t="s">
        <v>274</v>
      </c>
      <c r="E263" s="47">
        <v>200</v>
      </c>
      <c r="F263" s="47">
        <v>302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34">
        <f t="shared" si="62"/>
        <v>200</v>
      </c>
      <c r="T263" s="34">
        <f t="shared" si="63"/>
        <v>302</v>
      </c>
      <c r="U263" s="34">
        <f t="shared" si="64"/>
        <v>502</v>
      </c>
    </row>
    <row r="264" spans="1:21" ht="26.25" customHeight="1">
      <c r="A264" s="110"/>
      <c r="B264" s="112" t="s">
        <v>316</v>
      </c>
      <c r="C264" s="35" t="s">
        <v>1</v>
      </c>
      <c r="D264" s="35" t="s">
        <v>274</v>
      </c>
      <c r="E264" s="54">
        <f aca="true" t="shared" si="65" ref="E264:U264">+E258+E260+E262</f>
        <v>109</v>
      </c>
      <c r="F264" s="54">
        <f t="shared" si="65"/>
        <v>220</v>
      </c>
      <c r="G264" s="54">
        <f t="shared" si="65"/>
        <v>0</v>
      </c>
      <c r="H264" s="54">
        <f t="shared" si="65"/>
        <v>0</v>
      </c>
      <c r="I264" s="54">
        <f t="shared" si="65"/>
        <v>0</v>
      </c>
      <c r="J264" s="54">
        <f t="shared" si="65"/>
        <v>0</v>
      </c>
      <c r="K264" s="54">
        <f t="shared" si="65"/>
        <v>0</v>
      </c>
      <c r="L264" s="54">
        <f t="shared" si="65"/>
        <v>0</v>
      </c>
      <c r="M264" s="54">
        <f t="shared" si="65"/>
        <v>0</v>
      </c>
      <c r="N264" s="54">
        <f t="shared" si="65"/>
        <v>0</v>
      </c>
      <c r="O264" s="54">
        <f t="shared" si="65"/>
        <v>0</v>
      </c>
      <c r="P264" s="54">
        <f t="shared" si="65"/>
        <v>0</v>
      </c>
      <c r="Q264" s="54">
        <f t="shared" si="65"/>
        <v>0</v>
      </c>
      <c r="R264" s="54">
        <f t="shared" si="65"/>
        <v>0</v>
      </c>
      <c r="S264" s="44">
        <f t="shared" si="65"/>
        <v>109</v>
      </c>
      <c r="T264" s="44">
        <f t="shared" si="65"/>
        <v>220</v>
      </c>
      <c r="U264" s="44">
        <f t="shared" si="65"/>
        <v>329</v>
      </c>
    </row>
    <row r="265" spans="1:21" ht="26.25" customHeight="1">
      <c r="A265" s="111"/>
      <c r="B265" s="113"/>
      <c r="C265" s="35" t="s">
        <v>28</v>
      </c>
      <c r="D265" s="35" t="s">
        <v>274</v>
      </c>
      <c r="E265" s="54">
        <f aca="true" t="shared" si="66" ref="E265:U265">+E259+E261+E263</f>
        <v>407</v>
      </c>
      <c r="F265" s="54">
        <f t="shared" si="66"/>
        <v>693</v>
      </c>
      <c r="G265" s="54">
        <f t="shared" si="66"/>
        <v>0</v>
      </c>
      <c r="H265" s="54">
        <f t="shared" si="66"/>
        <v>0</v>
      </c>
      <c r="I265" s="54">
        <f t="shared" si="66"/>
        <v>0</v>
      </c>
      <c r="J265" s="54">
        <f t="shared" si="66"/>
        <v>0</v>
      </c>
      <c r="K265" s="54">
        <f t="shared" si="66"/>
        <v>0</v>
      </c>
      <c r="L265" s="54">
        <f t="shared" si="66"/>
        <v>0</v>
      </c>
      <c r="M265" s="54">
        <f t="shared" si="66"/>
        <v>0</v>
      </c>
      <c r="N265" s="54">
        <f t="shared" si="66"/>
        <v>0</v>
      </c>
      <c r="O265" s="54">
        <f t="shared" si="66"/>
        <v>0</v>
      </c>
      <c r="P265" s="54">
        <f t="shared" si="66"/>
        <v>0</v>
      </c>
      <c r="Q265" s="54">
        <f t="shared" si="66"/>
        <v>0</v>
      </c>
      <c r="R265" s="54">
        <f t="shared" si="66"/>
        <v>0</v>
      </c>
      <c r="S265" s="44">
        <f t="shared" si="66"/>
        <v>407</v>
      </c>
      <c r="T265" s="44">
        <f t="shared" si="66"/>
        <v>693</v>
      </c>
      <c r="U265" s="44">
        <f t="shared" si="66"/>
        <v>1100</v>
      </c>
    </row>
    <row r="266" spans="1:21" ht="26.25" customHeight="1">
      <c r="A266" s="105" t="s">
        <v>317</v>
      </c>
      <c r="B266" s="106"/>
      <c r="C266" s="32" t="s">
        <v>1</v>
      </c>
      <c r="D266" s="32" t="s">
        <v>12</v>
      </c>
      <c r="E266" s="47">
        <v>100</v>
      </c>
      <c r="F266" s="47">
        <v>192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34">
        <f aca="true" t="shared" si="67" ref="S266:S277">Q266+O266+M266+K266+I266+G266+E266</f>
        <v>100</v>
      </c>
      <c r="T266" s="34">
        <f aca="true" t="shared" si="68" ref="T266:T277">R266+P266+N266+L266+J266+H266+F266</f>
        <v>192</v>
      </c>
      <c r="U266" s="34">
        <f aca="true" t="shared" si="69" ref="U266:U277">T266+S266</f>
        <v>292</v>
      </c>
    </row>
    <row r="267" spans="1:21" ht="26.25" customHeight="1">
      <c r="A267" s="107"/>
      <c r="B267" s="108"/>
      <c r="C267" s="32" t="s">
        <v>28</v>
      </c>
      <c r="D267" s="32" t="s">
        <v>12</v>
      </c>
      <c r="E267" s="47">
        <v>120</v>
      </c>
      <c r="F267" s="47">
        <v>220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34">
        <f t="shared" si="67"/>
        <v>120</v>
      </c>
      <c r="T267" s="34">
        <f t="shared" si="68"/>
        <v>220</v>
      </c>
      <c r="U267" s="34">
        <f t="shared" si="69"/>
        <v>340</v>
      </c>
    </row>
    <row r="268" spans="1:21" ht="26.25" customHeight="1">
      <c r="A268" s="105" t="s">
        <v>29</v>
      </c>
      <c r="B268" s="106"/>
      <c r="C268" s="32" t="s">
        <v>1</v>
      </c>
      <c r="D268" s="32" t="s">
        <v>274</v>
      </c>
      <c r="E268" s="47">
        <v>52</v>
      </c>
      <c r="F268" s="47">
        <v>78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34">
        <f t="shared" si="67"/>
        <v>52</v>
      </c>
      <c r="T268" s="34">
        <f t="shared" si="68"/>
        <v>78</v>
      </c>
      <c r="U268" s="34">
        <f t="shared" si="69"/>
        <v>130</v>
      </c>
    </row>
    <row r="269" spans="1:21" ht="26.25" customHeight="1">
      <c r="A269" s="107"/>
      <c r="B269" s="108"/>
      <c r="C269" s="32" t="s">
        <v>28</v>
      </c>
      <c r="D269" s="32" t="s">
        <v>274</v>
      </c>
      <c r="E269" s="47">
        <v>364</v>
      </c>
      <c r="F269" s="47">
        <v>494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34">
        <f t="shared" si="67"/>
        <v>364</v>
      </c>
      <c r="T269" s="34">
        <f t="shared" si="68"/>
        <v>494</v>
      </c>
      <c r="U269" s="34">
        <f t="shared" si="69"/>
        <v>858</v>
      </c>
    </row>
    <row r="270" spans="1:21" ht="26.25" customHeight="1">
      <c r="A270" s="105" t="s">
        <v>318</v>
      </c>
      <c r="B270" s="106"/>
      <c r="C270" s="32" t="s">
        <v>1</v>
      </c>
      <c r="D270" s="32" t="s">
        <v>274</v>
      </c>
      <c r="E270" s="47">
        <v>22</v>
      </c>
      <c r="F270" s="47">
        <v>23</v>
      </c>
      <c r="G270" s="43">
        <v>0</v>
      </c>
      <c r="H270" s="43">
        <v>0</v>
      </c>
      <c r="I270" s="43">
        <v>0</v>
      </c>
      <c r="J270" s="43">
        <v>0</v>
      </c>
      <c r="K270" s="43">
        <v>1</v>
      </c>
      <c r="L270" s="43">
        <v>0</v>
      </c>
      <c r="M270" s="43">
        <v>0</v>
      </c>
      <c r="N270" s="43">
        <v>0</v>
      </c>
      <c r="O270" s="43">
        <v>0</v>
      </c>
      <c r="P270" s="43">
        <v>1</v>
      </c>
      <c r="Q270" s="43">
        <v>0</v>
      </c>
      <c r="R270" s="43">
        <v>0</v>
      </c>
      <c r="S270" s="34">
        <f t="shared" si="67"/>
        <v>23</v>
      </c>
      <c r="T270" s="34">
        <f t="shared" si="68"/>
        <v>24</v>
      </c>
      <c r="U270" s="34">
        <f t="shared" si="69"/>
        <v>47</v>
      </c>
    </row>
    <row r="271" spans="1:21" ht="26.25" customHeight="1">
      <c r="A271" s="107"/>
      <c r="B271" s="108"/>
      <c r="C271" s="32" t="s">
        <v>28</v>
      </c>
      <c r="D271" s="32" t="s">
        <v>274</v>
      </c>
      <c r="E271" s="47">
        <v>63</v>
      </c>
      <c r="F271" s="47">
        <v>72</v>
      </c>
      <c r="G271" s="43">
        <v>0</v>
      </c>
      <c r="H271" s="43">
        <v>0</v>
      </c>
      <c r="I271" s="43">
        <v>0</v>
      </c>
      <c r="J271" s="43">
        <v>0</v>
      </c>
      <c r="K271" s="43">
        <v>1</v>
      </c>
      <c r="L271" s="43">
        <v>0</v>
      </c>
      <c r="M271" s="43">
        <v>0</v>
      </c>
      <c r="N271" s="43">
        <v>0</v>
      </c>
      <c r="O271" s="43">
        <v>0</v>
      </c>
      <c r="P271" s="43">
        <v>1</v>
      </c>
      <c r="Q271" s="43">
        <v>0</v>
      </c>
      <c r="R271" s="43">
        <v>0</v>
      </c>
      <c r="S271" s="34">
        <f t="shared" si="67"/>
        <v>64</v>
      </c>
      <c r="T271" s="34">
        <f t="shared" si="68"/>
        <v>73</v>
      </c>
      <c r="U271" s="34">
        <f t="shared" si="69"/>
        <v>137</v>
      </c>
    </row>
    <row r="272" spans="1:21" ht="26.25" customHeight="1">
      <c r="A272" s="105" t="s">
        <v>31</v>
      </c>
      <c r="B272" s="106"/>
      <c r="C272" s="32" t="s">
        <v>1</v>
      </c>
      <c r="D272" s="32" t="s">
        <v>274</v>
      </c>
      <c r="E272" s="47">
        <v>39</v>
      </c>
      <c r="F272" s="47">
        <v>4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34">
        <f t="shared" si="67"/>
        <v>39</v>
      </c>
      <c r="T272" s="34">
        <f t="shared" si="68"/>
        <v>4</v>
      </c>
      <c r="U272" s="34">
        <f t="shared" si="69"/>
        <v>43</v>
      </c>
    </row>
    <row r="273" spans="1:21" ht="26.25" customHeight="1">
      <c r="A273" s="107"/>
      <c r="B273" s="108"/>
      <c r="C273" s="32" t="s">
        <v>28</v>
      </c>
      <c r="D273" s="32" t="s">
        <v>274</v>
      </c>
      <c r="E273" s="47">
        <v>129</v>
      </c>
      <c r="F273" s="47">
        <v>23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34">
        <f t="shared" si="67"/>
        <v>129</v>
      </c>
      <c r="T273" s="34">
        <f t="shared" si="68"/>
        <v>23</v>
      </c>
      <c r="U273" s="34">
        <f t="shared" si="69"/>
        <v>152</v>
      </c>
    </row>
    <row r="274" spans="1:21" ht="26.25" customHeight="1">
      <c r="A274" s="105" t="s">
        <v>319</v>
      </c>
      <c r="B274" s="106"/>
      <c r="C274" s="32" t="s">
        <v>1</v>
      </c>
      <c r="D274" s="32" t="s">
        <v>12</v>
      </c>
      <c r="E274" s="47">
        <v>2</v>
      </c>
      <c r="F274" s="47">
        <v>3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34">
        <f t="shared" si="67"/>
        <v>2</v>
      </c>
      <c r="T274" s="34">
        <f t="shared" si="68"/>
        <v>3</v>
      </c>
      <c r="U274" s="34">
        <f t="shared" si="69"/>
        <v>5</v>
      </c>
    </row>
    <row r="275" spans="1:21" ht="26.25" customHeight="1">
      <c r="A275" s="107"/>
      <c r="B275" s="108"/>
      <c r="C275" s="32" t="s">
        <v>28</v>
      </c>
      <c r="D275" s="32" t="s">
        <v>12</v>
      </c>
      <c r="E275" s="47">
        <v>35</v>
      </c>
      <c r="F275" s="47">
        <v>3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34">
        <f t="shared" si="67"/>
        <v>35</v>
      </c>
      <c r="T275" s="34">
        <f t="shared" si="68"/>
        <v>3</v>
      </c>
      <c r="U275" s="34">
        <f t="shared" si="69"/>
        <v>38</v>
      </c>
    </row>
    <row r="276" spans="1:21" ht="26.25" customHeight="1">
      <c r="A276" s="105" t="s">
        <v>339</v>
      </c>
      <c r="B276" s="106"/>
      <c r="C276" s="32" t="s">
        <v>1</v>
      </c>
      <c r="D276" s="32" t="s">
        <v>12</v>
      </c>
      <c r="E276" s="47">
        <v>61</v>
      </c>
      <c r="F276" s="47">
        <v>45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34">
        <f t="shared" si="67"/>
        <v>61</v>
      </c>
      <c r="T276" s="34">
        <f t="shared" si="68"/>
        <v>45</v>
      </c>
      <c r="U276" s="34">
        <f t="shared" si="69"/>
        <v>106</v>
      </c>
    </row>
    <row r="277" spans="1:21" ht="26.25" customHeight="1">
      <c r="A277" s="107"/>
      <c r="B277" s="108"/>
      <c r="C277" s="32" t="s">
        <v>28</v>
      </c>
      <c r="D277" s="32" t="s">
        <v>12</v>
      </c>
      <c r="E277" s="47">
        <v>61</v>
      </c>
      <c r="F277" s="47">
        <v>45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34">
        <f t="shared" si="67"/>
        <v>61</v>
      </c>
      <c r="T277" s="34">
        <f t="shared" si="68"/>
        <v>45</v>
      </c>
      <c r="U277" s="34">
        <f t="shared" si="69"/>
        <v>106</v>
      </c>
    </row>
    <row r="278" spans="1:21" ht="26.25" customHeight="1">
      <c r="A278" s="109" t="s">
        <v>0</v>
      </c>
      <c r="B278" s="112" t="s">
        <v>274</v>
      </c>
      <c r="C278" s="35" t="s">
        <v>1</v>
      </c>
      <c r="D278" s="35" t="s">
        <v>274</v>
      </c>
      <c r="E278" s="36">
        <f aca="true" t="shared" si="70" ref="E278:U278">+E146+E148+E150+E152+E154+E170+E188+E190+E192+E200+E202+E224+E246+E254+E264+E268+E270+E272</f>
        <v>2800</v>
      </c>
      <c r="F278" s="36">
        <f t="shared" si="70"/>
        <v>1792</v>
      </c>
      <c r="G278" s="36">
        <f t="shared" si="70"/>
        <v>13</v>
      </c>
      <c r="H278" s="36">
        <f t="shared" si="70"/>
        <v>29</v>
      </c>
      <c r="I278" s="36">
        <f t="shared" si="70"/>
        <v>1</v>
      </c>
      <c r="J278" s="36">
        <f t="shared" si="70"/>
        <v>0</v>
      </c>
      <c r="K278" s="36">
        <f t="shared" si="70"/>
        <v>1</v>
      </c>
      <c r="L278" s="36">
        <f t="shared" si="70"/>
        <v>0</v>
      </c>
      <c r="M278" s="36">
        <f t="shared" si="70"/>
        <v>0</v>
      </c>
      <c r="N278" s="36">
        <f t="shared" si="70"/>
        <v>0</v>
      </c>
      <c r="O278" s="36">
        <f t="shared" si="70"/>
        <v>0</v>
      </c>
      <c r="P278" s="36">
        <f t="shared" si="70"/>
        <v>1</v>
      </c>
      <c r="Q278" s="36">
        <f t="shared" si="70"/>
        <v>0</v>
      </c>
      <c r="R278" s="36">
        <f t="shared" si="70"/>
        <v>0</v>
      </c>
      <c r="S278" s="34">
        <f t="shared" si="70"/>
        <v>2815</v>
      </c>
      <c r="T278" s="34">
        <f t="shared" si="70"/>
        <v>1822</v>
      </c>
      <c r="U278" s="34">
        <f t="shared" si="70"/>
        <v>4637</v>
      </c>
    </row>
    <row r="279" spans="1:21" ht="26.25" customHeight="1">
      <c r="A279" s="110"/>
      <c r="B279" s="113"/>
      <c r="C279" s="35" t="s">
        <v>28</v>
      </c>
      <c r="D279" s="35" t="s">
        <v>274</v>
      </c>
      <c r="E279" s="36">
        <f aca="true" t="shared" si="71" ref="E279:U279">+E147+E149+E151+E153+E155+E171+E189+E191+E193+E201+E203+E225+E247+E255+E265+E269+E271+E273</f>
        <v>10616</v>
      </c>
      <c r="F279" s="36">
        <f t="shared" si="71"/>
        <v>6715</v>
      </c>
      <c r="G279" s="36">
        <f t="shared" si="71"/>
        <v>71</v>
      </c>
      <c r="H279" s="36">
        <f t="shared" si="71"/>
        <v>83</v>
      </c>
      <c r="I279" s="36">
        <f t="shared" si="71"/>
        <v>4</v>
      </c>
      <c r="J279" s="36">
        <f t="shared" si="71"/>
        <v>3</v>
      </c>
      <c r="K279" s="36">
        <f t="shared" si="71"/>
        <v>6</v>
      </c>
      <c r="L279" s="36">
        <f t="shared" si="71"/>
        <v>1</v>
      </c>
      <c r="M279" s="36">
        <f t="shared" si="71"/>
        <v>3</v>
      </c>
      <c r="N279" s="36">
        <f t="shared" si="71"/>
        <v>5</v>
      </c>
      <c r="O279" s="36">
        <f t="shared" si="71"/>
        <v>6</v>
      </c>
      <c r="P279" s="36">
        <f t="shared" si="71"/>
        <v>6</v>
      </c>
      <c r="Q279" s="36">
        <f t="shared" si="71"/>
        <v>0</v>
      </c>
      <c r="R279" s="36">
        <f t="shared" si="71"/>
        <v>1</v>
      </c>
      <c r="S279" s="34">
        <f t="shared" si="71"/>
        <v>10706</v>
      </c>
      <c r="T279" s="34">
        <f t="shared" si="71"/>
        <v>6814</v>
      </c>
      <c r="U279" s="34">
        <f t="shared" si="71"/>
        <v>17520</v>
      </c>
    </row>
    <row r="280" spans="1:21" ht="26.25" customHeight="1">
      <c r="A280" s="110"/>
      <c r="B280" s="112" t="s">
        <v>12</v>
      </c>
      <c r="C280" s="35" t="s">
        <v>1</v>
      </c>
      <c r="D280" s="35" t="s">
        <v>12</v>
      </c>
      <c r="E280" s="36">
        <f aca="true" t="shared" si="72" ref="E280:U280">+E198+E232+E252+E256+E266+E274+E276</f>
        <v>465</v>
      </c>
      <c r="F280" s="36">
        <f t="shared" si="72"/>
        <v>414</v>
      </c>
      <c r="G280" s="36">
        <f t="shared" si="72"/>
        <v>0</v>
      </c>
      <c r="H280" s="36">
        <f t="shared" si="72"/>
        <v>0</v>
      </c>
      <c r="I280" s="36">
        <f t="shared" si="72"/>
        <v>0</v>
      </c>
      <c r="J280" s="36">
        <f t="shared" si="72"/>
        <v>0</v>
      </c>
      <c r="K280" s="36">
        <f t="shared" si="72"/>
        <v>0</v>
      </c>
      <c r="L280" s="36">
        <f t="shared" si="72"/>
        <v>0</v>
      </c>
      <c r="M280" s="36">
        <f t="shared" si="72"/>
        <v>0</v>
      </c>
      <c r="N280" s="36">
        <f t="shared" si="72"/>
        <v>0</v>
      </c>
      <c r="O280" s="36">
        <f t="shared" si="72"/>
        <v>0</v>
      </c>
      <c r="P280" s="36">
        <f t="shared" si="72"/>
        <v>0</v>
      </c>
      <c r="Q280" s="36">
        <f t="shared" si="72"/>
        <v>0</v>
      </c>
      <c r="R280" s="36">
        <f t="shared" si="72"/>
        <v>0</v>
      </c>
      <c r="S280" s="34">
        <f t="shared" si="72"/>
        <v>465</v>
      </c>
      <c r="T280" s="34">
        <f t="shared" si="72"/>
        <v>414</v>
      </c>
      <c r="U280" s="34">
        <f t="shared" si="72"/>
        <v>879</v>
      </c>
    </row>
    <row r="281" spans="1:21" ht="26.25" customHeight="1">
      <c r="A281" s="111"/>
      <c r="B281" s="113"/>
      <c r="C281" s="35" t="s">
        <v>28</v>
      </c>
      <c r="D281" s="35" t="s">
        <v>12</v>
      </c>
      <c r="E281" s="36">
        <f aca="true" t="shared" si="73" ref="E281:U281">+E199+E233+E253+E257+E267+E275+E277</f>
        <v>968</v>
      </c>
      <c r="F281" s="36">
        <f t="shared" si="73"/>
        <v>923</v>
      </c>
      <c r="G281" s="36">
        <f t="shared" si="73"/>
        <v>0</v>
      </c>
      <c r="H281" s="36">
        <f t="shared" si="73"/>
        <v>0</v>
      </c>
      <c r="I281" s="36">
        <f t="shared" si="73"/>
        <v>0</v>
      </c>
      <c r="J281" s="36">
        <f t="shared" si="73"/>
        <v>0</v>
      </c>
      <c r="K281" s="36">
        <f t="shared" si="73"/>
        <v>0</v>
      </c>
      <c r="L281" s="36">
        <f t="shared" si="73"/>
        <v>0</v>
      </c>
      <c r="M281" s="36">
        <f t="shared" si="73"/>
        <v>0</v>
      </c>
      <c r="N281" s="36">
        <f t="shared" si="73"/>
        <v>0</v>
      </c>
      <c r="O281" s="36">
        <f t="shared" si="73"/>
        <v>0</v>
      </c>
      <c r="P281" s="36">
        <f t="shared" si="73"/>
        <v>0</v>
      </c>
      <c r="Q281" s="36">
        <f t="shared" si="73"/>
        <v>0</v>
      </c>
      <c r="R281" s="36">
        <f t="shared" si="73"/>
        <v>0</v>
      </c>
      <c r="S281" s="34">
        <f t="shared" si="73"/>
        <v>968</v>
      </c>
      <c r="T281" s="34">
        <f t="shared" si="73"/>
        <v>923</v>
      </c>
      <c r="U281" s="34">
        <f t="shared" si="73"/>
        <v>1891</v>
      </c>
    </row>
    <row r="282" spans="1:21" ht="26.25" customHeight="1">
      <c r="A282" s="101" t="s">
        <v>261</v>
      </c>
      <c r="B282" s="102"/>
      <c r="C282" s="39" t="s">
        <v>1</v>
      </c>
      <c r="D282" s="39" t="s">
        <v>274</v>
      </c>
      <c r="E282" s="44">
        <f aca="true" t="shared" si="74" ref="E282:U282">+E278+E280</f>
        <v>3265</v>
      </c>
      <c r="F282" s="44">
        <f t="shared" si="74"/>
        <v>2206</v>
      </c>
      <c r="G282" s="44">
        <f t="shared" si="74"/>
        <v>13</v>
      </c>
      <c r="H282" s="44">
        <f t="shared" si="74"/>
        <v>29</v>
      </c>
      <c r="I282" s="44">
        <f t="shared" si="74"/>
        <v>1</v>
      </c>
      <c r="J282" s="44">
        <f t="shared" si="74"/>
        <v>0</v>
      </c>
      <c r="K282" s="44">
        <f t="shared" si="74"/>
        <v>1</v>
      </c>
      <c r="L282" s="44">
        <f t="shared" si="74"/>
        <v>0</v>
      </c>
      <c r="M282" s="44">
        <f t="shared" si="74"/>
        <v>0</v>
      </c>
      <c r="N282" s="44">
        <f t="shared" si="74"/>
        <v>0</v>
      </c>
      <c r="O282" s="44">
        <f t="shared" si="74"/>
        <v>0</v>
      </c>
      <c r="P282" s="44">
        <f t="shared" si="74"/>
        <v>1</v>
      </c>
      <c r="Q282" s="44">
        <f t="shared" si="74"/>
        <v>0</v>
      </c>
      <c r="R282" s="44">
        <f t="shared" si="74"/>
        <v>0</v>
      </c>
      <c r="S282" s="44">
        <f t="shared" si="74"/>
        <v>3280</v>
      </c>
      <c r="T282" s="44">
        <f t="shared" si="74"/>
        <v>2236</v>
      </c>
      <c r="U282" s="44">
        <f t="shared" si="74"/>
        <v>5516</v>
      </c>
    </row>
    <row r="283" spans="1:21" ht="26.25" customHeight="1">
      <c r="A283" s="103"/>
      <c r="B283" s="104"/>
      <c r="C283" s="39" t="s">
        <v>28</v>
      </c>
      <c r="D283" s="39" t="s">
        <v>274</v>
      </c>
      <c r="E283" s="44">
        <f aca="true" t="shared" si="75" ref="E283:U283">+E279+E281</f>
        <v>11584</v>
      </c>
      <c r="F283" s="44">
        <f t="shared" si="75"/>
        <v>7638</v>
      </c>
      <c r="G283" s="44">
        <f t="shared" si="75"/>
        <v>71</v>
      </c>
      <c r="H283" s="44">
        <f t="shared" si="75"/>
        <v>83</v>
      </c>
      <c r="I283" s="44">
        <f t="shared" si="75"/>
        <v>4</v>
      </c>
      <c r="J283" s="44">
        <f t="shared" si="75"/>
        <v>3</v>
      </c>
      <c r="K283" s="44">
        <f t="shared" si="75"/>
        <v>6</v>
      </c>
      <c r="L283" s="44">
        <f t="shared" si="75"/>
        <v>1</v>
      </c>
      <c r="M283" s="44">
        <f t="shared" si="75"/>
        <v>3</v>
      </c>
      <c r="N283" s="44">
        <f t="shared" si="75"/>
        <v>5</v>
      </c>
      <c r="O283" s="44">
        <f t="shared" si="75"/>
        <v>6</v>
      </c>
      <c r="P283" s="44">
        <f t="shared" si="75"/>
        <v>6</v>
      </c>
      <c r="Q283" s="44">
        <f t="shared" si="75"/>
        <v>0</v>
      </c>
      <c r="R283" s="44">
        <f t="shared" si="75"/>
        <v>1</v>
      </c>
      <c r="S283" s="44">
        <f t="shared" si="75"/>
        <v>11674</v>
      </c>
      <c r="T283" s="44">
        <f t="shared" si="75"/>
        <v>7737</v>
      </c>
      <c r="U283" s="44">
        <f t="shared" si="75"/>
        <v>19411</v>
      </c>
    </row>
  </sheetData>
  <sheetProtection/>
  <mergeCells count="179">
    <mergeCell ref="A1:U1"/>
    <mergeCell ref="A2:C3"/>
    <mergeCell ref="D2:D3"/>
    <mergeCell ref="E2:F2"/>
    <mergeCell ref="G2:H2"/>
    <mergeCell ref="I2:J2"/>
    <mergeCell ref="K2:L2"/>
    <mergeCell ref="M2:N2"/>
    <mergeCell ref="O2:P2"/>
    <mergeCell ref="Q2:R2"/>
    <mergeCell ref="S2:U2"/>
    <mergeCell ref="A4:B5"/>
    <mergeCell ref="A6:B7"/>
    <mergeCell ref="A8:B9"/>
    <mergeCell ref="A10:B11"/>
    <mergeCell ref="A12:B13"/>
    <mergeCell ref="A14:A29"/>
    <mergeCell ref="B14:B15"/>
    <mergeCell ref="B16:B17"/>
    <mergeCell ref="B18:B19"/>
    <mergeCell ref="B20:B21"/>
    <mergeCell ref="B22:B23"/>
    <mergeCell ref="B24:B25"/>
    <mergeCell ref="B26:B27"/>
    <mergeCell ref="B28:B29"/>
    <mergeCell ref="A30:A47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A48:B49"/>
    <mergeCell ref="A50:B51"/>
    <mergeCell ref="A58:B59"/>
    <mergeCell ref="B52:B53"/>
    <mergeCell ref="B54:B55"/>
    <mergeCell ref="B56:B57"/>
    <mergeCell ref="A52:A57"/>
    <mergeCell ref="A60:B61"/>
    <mergeCell ref="A62:A83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A84:A91"/>
    <mergeCell ref="B84:B85"/>
    <mergeCell ref="B86:B87"/>
    <mergeCell ref="B88:B89"/>
    <mergeCell ref="B90:B91"/>
    <mergeCell ref="A92:A105"/>
    <mergeCell ref="B92:B93"/>
    <mergeCell ref="B94:B95"/>
    <mergeCell ref="B96:B97"/>
    <mergeCell ref="B98:B99"/>
    <mergeCell ref="B100:B101"/>
    <mergeCell ref="B102:B103"/>
    <mergeCell ref="B104:B105"/>
    <mergeCell ref="A106:A111"/>
    <mergeCell ref="B106:B107"/>
    <mergeCell ref="B108:B109"/>
    <mergeCell ref="B110:B111"/>
    <mergeCell ref="A112:B113"/>
    <mergeCell ref="A114:B115"/>
    <mergeCell ref="A116:A123"/>
    <mergeCell ref="B116:B117"/>
    <mergeCell ref="B118:B119"/>
    <mergeCell ref="B120:B121"/>
    <mergeCell ref="B122:B123"/>
    <mergeCell ref="A124:B125"/>
    <mergeCell ref="A140:B141"/>
    <mergeCell ref="A126:B127"/>
    <mergeCell ref="A128:B129"/>
    <mergeCell ref="A130:B131"/>
    <mergeCell ref="A132:B133"/>
    <mergeCell ref="A134:B135"/>
    <mergeCell ref="A136:A139"/>
    <mergeCell ref="B136:B137"/>
    <mergeCell ref="B138:B139"/>
    <mergeCell ref="A143:U143"/>
    <mergeCell ref="A144:B145"/>
    <mergeCell ref="C144:C145"/>
    <mergeCell ref="D144:D145"/>
    <mergeCell ref="E144:F144"/>
    <mergeCell ref="G144:H144"/>
    <mergeCell ref="I144:J144"/>
    <mergeCell ref="K144:L144"/>
    <mergeCell ref="M144:N144"/>
    <mergeCell ref="O144:P144"/>
    <mergeCell ref="Q144:R144"/>
    <mergeCell ref="S144:U144"/>
    <mergeCell ref="A146:B147"/>
    <mergeCell ref="A148:B149"/>
    <mergeCell ref="A150:B151"/>
    <mergeCell ref="A152:B153"/>
    <mergeCell ref="A154:B155"/>
    <mergeCell ref="A156:A171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A172:A189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A190:B191"/>
    <mergeCell ref="A192:B193"/>
    <mergeCell ref="A194:A199"/>
    <mergeCell ref="B194:B195"/>
    <mergeCell ref="B196:B197"/>
    <mergeCell ref="B198:B199"/>
    <mergeCell ref="A200:B201"/>
    <mergeCell ref="A202:B203"/>
    <mergeCell ref="A204:A225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A226:A233"/>
    <mergeCell ref="B226:B227"/>
    <mergeCell ref="B228:B229"/>
    <mergeCell ref="B230:B231"/>
    <mergeCell ref="B232:B233"/>
    <mergeCell ref="A234:A247"/>
    <mergeCell ref="B234:B235"/>
    <mergeCell ref="B236:B237"/>
    <mergeCell ref="B238:B239"/>
    <mergeCell ref="B240:B241"/>
    <mergeCell ref="B242:B243"/>
    <mergeCell ref="B244:B245"/>
    <mergeCell ref="B246:B247"/>
    <mergeCell ref="A248:A253"/>
    <mergeCell ref="B248:B249"/>
    <mergeCell ref="B250:B251"/>
    <mergeCell ref="B252:B253"/>
    <mergeCell ref="A254:B255"/>
    <mergeCell ref="A256:B257"/>
    <mergeCell ref="A258:A265"/>
    <mergeCell ref="B258:B259"/>
    <mergeCell ref="B260:B261"/>
    <mergeCell ref="B262:B263"/>
    <mergeCell ref="B264:B265"/>
    <mergeCell ref="A266:B267"/>
    <mergeCell ref="A282:B283"/>
    <mergeCell ref="A268:B269"/>
    <mergeCell ref="A270:B271"/>
    <mergeCell ref="A272:B273"/>
    <mergeCell ref="A274:B275"/>
    <mergeCell ref="A276:B277"/>
    <mergeCell ref="A278:A281"/>
    <mergeCell ref="B278:B279"/>
    <mergeCell ref="B280:B281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rightToLeft="1" zoomScalePageLayoutView="0" workbookViewId="0" topLeftCell="A1">
      <selection activeCell="A6" sqref="A6:J7"/>
    </sheetView>
  </sheetViews>
  <sheetFormatPr defaultColWidth="9.140625" defaultRowHeight="15"/>
  <cols>
    <col min="9" max="9" width="15.00390625" style="0" customWidth="1"/>
    <col min="10" max="10" width="10.7109375" style="0" customWidth="1"/>
  </cols>
  <sheetData>
    <row r="1" spans="1:10" ht="45.75" customHeight="1">
      <c r="A1" s="299" t="s">
        <v>352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45.75" customHeight="1">
      <c r="A2" s="300" t="s">
        <v>128</v>
      </c>
      <c r="B2" s="300"/>
      <c r="C2" s="300" t="s">
        <v>129</v>
      </c>
      <c r="D2" s="300"/>
      <c r="E2" s="300" t="s">
        <v>130</v>
      </c>
      <c r="F2" s="300"/>
      <c r="G2" s="300" t="s">
        <v>131</v>
      </c>
      <c r="H2" s="300"/>
      <c r="I2" s="301" t="s">
        <v>132</v>
      </c>
      <c r="J2" s="301"/>
    </row>
    <row r="3" spans="1:10" ht="65.25" customHeight="1">
      <c r="A3" s="303">
        <v>20</v>
      </c>
      <c r="B3" s="303"/>
      <c r="C3" s="303">
        <v>4175</v>
      </c>
      <c r="D3" s="303"/>
      <c r="E3" s="303">
        <v>1720</v>
      </c>
      <c r="F3" s="303"/>
      <c r="G3" s="3" t="s">
        <v>37</v>
      </c>
      <c r="H3" s="3" t="s">
        <v>38</v>
      </c>
      <c r="I3" s="303">
        <v>4</v>
      </c>
      <c r="J3" s="303"/>
    </row>
    <row r="4" spans="1:10" ht="65.25" customHeight="1">
      <c r="A4" s="303"/>
      <c r="B4" s="303"/>
      <c r="C4" s="303"/>
      <c r="D4" s="303"/>
      <c r="E4" s="303"/>
      <c r="F4" s="303"/>
      <c r="G4" s="4">
        <v>1416</v>
      </c>
      <c r="H4" s="4">
        <v>2313</v>
      </c>
      <c r="I4" s="303"/>
      <c r="J4" s="303"/>
    </row>
    <row r="5" spans="1:10" ht="54" customHeight="1">
      <c r="A5" s="303"/>
      <c r="B5" s="303"/>
      <c r="C5" s="303"/>
      <c r="D5" s="303"/>
      <c r="E5" s="303"/>
      <c r="F5" s="303"/>
      <c r="G5" s="303">
        <f>G4+H4</f>
        <v>3729</v>
      </c>
      <c r="H5" s="303"/>
      <c r="I5" s="303"/>
      <c r="J5" s="303"/>
    </row>
    <row r="6" spans="1:10" ht="27.75" customHeight="1">
      <c r="A6" s="304" t="s">
        <v>359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10" ht="62.2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34.5" customHeight="1">
      <c r="A8" s="5"/>
      <c r="B8" s="302"/>
      <c r="C8" s="302"/>
      <c r="D8" s="302"/>
      <c r="E8" s="302"/>
      <c r="F8" s="302"/>
      <c r="G8" s="302"/>
      <c r="H8" s="302"/>
      <c r="I8" s="302"/>
      <c r="J8" s="5"/>
    </row>
    <row r="9" spans="1:10" ht="34.5" customHeight="1">
      <c r="A9" s="5"/>
      <c r="B9" s="302"/>
      <c r="C9" s="302"/>
      <c r="D9" s="302"/>
      <c r="E9" s="302"/>
      <c r="F9" s="302"/>
      <c r="G9" s="302"/>
      <c r="H9" s="302"/>
      <c r="I9" s="302"/>
      <c r="J9" s="5"/>
    </row>
    <row r="10" spans="2:9" ht="34.5" customHeight="1">
      <c r="B10" s="302"/>
      <c r="C10" s="302"/>
      <c r="D10" s="302"/>
      <c r="E10" s="302"/>
      <c r="F10" s="302"/>
      <c r="G10" s="302"/>
      <c r="H10" s="302"/>
      <c r="I10" s="302"/>
    </row>
    <row r="11" ht="34.5" customHeight="1"/>
  </sheetData>
  <sheetProtection/>
  <mergeCells count="15">
    <mergeCell ref="B8:I8"/>
    <mergeCell ref="B9:I9"/>
    <mergeCell ref="B10:I10"/>
    <mergeCell ref="A3:B5"/>
    <mergeCell ref="C3:D5"/>
    <mergeCell ref="E3:F5"/>
    <mergeCell ref="A6:J7"/>
    <mergeCell ref="I3:J5"/>
    <mergeCell ref="G5:H5"/>
    <mergeCell ref="A1:J1"/>
    <mergeCell ref="A2:B2"/>
    <mergeCell ref="C2:D2"/>
    <mergeCell ref="E2:F2"/>
    <mergeCell ref="G2:H2"/>
    <mergeCell ref="I2:J2"/>
  </mergeCells>
  <printOptions/>
  <pageMargins left="0.22" right="0.28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rightToLeft="1" zoomScalePageLayoutView="0" workbookViewId="0" topLeftCell="A1">
      <selection activeCell="H8" sqref="H8"/>
    </sheetView>
  </sheetViews>
  <sheetFormatPr defaultColWidth="6.57421875" defaultRowHeight="26.25" customHeight="1"/>
  <cols>
    <col min="1" max="1" width="7.421875" style="65" bestFit="1" customWidth="1"/>
    <col min="2" max="2" width="19.28125" style="65" bestFit="1" customWidth="1"/>
    <col min="3" max="3" width="6.57421875" style="65" customWidth="1"/>
    <col min="4" max="7" width="4.8515625" style="65" customWidth="1"/>
    <col min="8" max="9" width="7.421875" style="65" bestFit="1" customWidth="1"/>
    <col min="10" max="10" width="6.140625" style="65" bestFit="1" customWidth="1"/>
    <col min="11" max="19" width="4.8515625" style="65" customWidth="1"/>
    <col min="20" max="21" width="6.140625" style="65" bestFit="1" customWidth="1"/>
    <col min="22" max="31" width="4.8515625" style="65" customWidth="1"/>
    <col min="32" max="34" width="7.421875" style="65" bestFit="1" customWidth="1"/>
    <col min="35" max="16384" width="6.57421875" style="65" customWidth="1"/>
  </cols>
  <sheetData>
    <row r="1" spans="1:36" ht="26.25" customHeight="1">
      <c r="A1" s="269" t="s">
        <v>354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41"/>
      <c r="AJ1" s="76"/>
    </row>
    <row r="2" spans="1:36" ht="26.25" customHeight="1">
      <c r="A2" s="273" t="s">
        <v>3</v>
      </c>
      <c r="B2" s="312"/>
      <c r="C2" s="274"/>
      <c r="D2" s="270" t="s">
        <v>49</v>
      </c>
      <c r="E2" s="270"/>
      <c r="F2" s="308" t="s">
        <v>34</v>
      </c>
      <c r="G2" s="309"/>
      <c r="H2" s="270" t="s">
        <v>25</v>
      </c>
      <c r="I2" s="270"/>
      <c r="J2" s="270" t="s">
        <v>8</v>
      </c>
      <c r="K2" s="270"/>
      <c r="L2" s="270" t="s">
        <v>9</v>
      </c>
      <c r="M2" s="270"/>
      <c r="N2" s="270" t="s">
        <v>39</v>
      </c>
      <c r="O2" s="270"/>
      <c r="P2" s="270" t="s">
        <v>10</v>
      </c>
      <c r="Q2" s="270"/>
      <c r="R2" s="308" t="s">
        <v>11</v>
      </c>
      <c r="S2" s="309"/>
      <c r="T2" s="270" t="s">
        <v>12</v>
      </c>
      <c r="U2" s="270"/>
      <c r="V2" s="270" t="s">
        <v>40</v>
      </c>
      <c r="W2" s="270"/>
      <c r="X2" s="270" t="s">
        <v>27</v>
      </c>
      <c r="Y2" s="270"/>
      <c r="Z2" s="270" t="s">
        <v>13</v>
      </c>
      <c r="AA2" s="270"/>
      <c r="AB2" s="270" t="s">
        <v>14</v>
      </c>
      <c r="AC2" s="270"/>
      <c r="AD2" s="270" t="s">
        <v>15</v>
      </c>
      <c r="AE2" s="270"/>
      <c r="AF2" s="270" t="s">
        <v>0</v>
      </c>
      <c r="AG2" s="270"/>
      <c r="AH2" s="270"/>
      <c r="AI2" s="41"/>
      <c r="AJ2" s="76"/>
    </row>
    <row r="3" spans="1:36" ht="26.25" customHeight="1">
      <c r="A3" s="275"/>
      <c r="B3" s="313"/>
      <c r="C3" s="276"/>
      <c r="D3" s="68" t="s">
        <v>37</v>
      </c>
      <c r="E3" s="68" t="s">
        <v>38</v>
      </c>
      <c r="F3" s="68" t="s">
        <v>37</v>
      </c>
      <c r="G3" s="68" t="s">
        <v>38</v>
      </c>
      <c r="H3" s="68" t="s">
        <v>37</v>
      </c>
      <c r="I3" s="68" t="s">
        <v>38</v>
      </c>
      <c r="J3" s="68" t="s">
        <v>37</v>
      </c>
      <c r="K3" s="68" t="s">
        <v>38</v>
      </c>
      <c r="L3" s="68" t="s">
        <v>37</v>
      </c>
      <c r="M3" s="68" t="s">
        <v>38</v>
      </c>
      <c r="N3" s="68" t="s">
        <v>37</v>
      </c>
      <c r="O3" s="68" t="s">
        <v>38</v>
      </c>
      <c r="P3" s="68" t="s">
        <v>37</v>
      </c>
      <c r="Q3" s="68" t="s">
        <v>38</v>
      </c>
      <c r="R3" s="68" t="s">
        <v>37</v>
      </c>
      <c r="S3" s="68" t="s">
        <v>38</v>
      </c>
      <c r="T3" s="68" t="s">
        <v>37</v>
      </c>
      <c r="U3" s="68" t="s">
        <v>38</v>
      </c>
      <c r="V3" s="68" t="s">
        <v>37</v>
      </c>
      <c r="W3" s="68" t="s">
        <v>38</v>
      </c>
      <c r="X3" s="68" t="s">
        <v>37</v>
      </c>
      <c r="Y3" s="68" t="s">
        <v>38</v>
      </c>
      <c r="Z3" s="68" t="s">
        <v>37</v>
      </c>
      <c r="AA3" s="68" t="s">
        <v>38</v>
      </c>
      <c r="AB3" s="68" t="s">
        <v>37</v>
      </c>
      <c r="AC3" s="68" t="s">
        <v>38</v>
      </c>
      <c r="AD3" s="68" t="s">
        <v>37</v>
      </c>
      <c r="AE3" s="68" t="s">
        <v>38</v>
      </c>
      <c r="AF3" s="68" t="s">
        <v>37</v>
      </c>
      <c r="AG3" s="68" t="s">
        <v>38</v>
      </c>
      <c r="AH3" s="68" t="s">
        <v>16</v>
      </c>
      <c r="AI3" s="41"/>
      <c r="AJ3" s="76"/>
    </row>
    <row r="4" spans="1:37" ht="26.25">
      <c r="A4" s="268" t="s">
        <v>164</v>
      </c>
      <c r="B4" s="266" t="s">
        <v>151</v>
      </c>
      <c r="C4" s="77" t="s">
        <v>1</v>
      </c>
      <c r="D4" s="45">
        <v>0</v>
      </c>
      <c r="E4" s="45">
        <v>0</v>
      </c>
      <c r="F4" s="45">
        <v>0</v>
      </c>
      <c r="G4" s="45">
        <v>0</v>
      </c>
      <c r="H4" s="45">
        <v>195</v>
      </c>
      <c r="I4" s="45">
        <v>441</v>
      </c>
      <c r="J4" s="45">
        <v>2</v>
      </c>
      <c r="K4" s="45">
        <v>4</v>
      </c>
      <c r="L4" s="45">
        <v>52</v>
      </c>
      <c r="M4" s="45">
        <v>50</v>
      </c>
      <c r="N4" s="45">
        <v>3</v>
      </c>
      <c r="O4" s="45">
        <v>2</v>
      </c>
      <c r="P4" s="45">
        <v>5</v>
      </c>
      <c r="Q4" s="45">
        <v>3</v>
      </c>
      <c r="R4" s="45">
        <v>2</v>
      </c>
      <c r="S4" s="45">
        <v>2</v>
      </c>
      <c r="T4" s="45">
        <v>79</v>
      </c>
      <c r="U4" s="45">
        <v>51</v>
      </c>
      <c r="V4" s="45">
        <v>3</v>
      </c>
      <c r="W4" s="45">
        <v>10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68">
        <f>AD4+AB4+Z4+X4+V4+T4+R4+P4+N4+L4+J4+H4+F4+D4</f>
        <v>341</v>
      </c>
      <c r="AG4" s="68">
        <f>AE4+AC4+AA4+Y4+W4+U4+S4+Q4+O4+M4+K4+I4+G4+E4</f>
        <v>563</v>
      </c>
      <c r="AH4" s="68">
        <f>AG4+AF4</f>
        <v>904</v>
      </c>
      <c r="AI4" s="41"/>
      <c r="AJ4" s="76"/>
      <c r="AK4" s="76"/>
    </row>
    <row r="5" spans="1:37" ht="26.25" customHeight="1">
      <c r="A5" s="268"/>
      <c r="B5" s="267"/>
      <c r="C5" s="77" t="s">
        <v>28</v>
      </c>
      <c r="D5" s="45">
        <v>19</v>
      </c>
      <c r="E5" s="45">
        <v>14</v>
      </c>
      <c r="F5" s="45">
        <v>2</v>
      </c>
      <c r="G5" s="45">
        <v>8</v>
      </c>
      <c r="H5" s="45">
        <v>1220</v>
      </c>
      <c r="I5" s="45">
        <v>2111</v>
      </c>
      <c r="J5" s="45">
        <v>3</v>
      </c>
      <c r="K5" s="45">
        <v>7</v>
      </c>
      <c r="L5" s="45">
        <v>21</v>
      </c>
      <c r="M5" s="45">
        <v>15</v>
      </c>
      <c r="N5" s="45">
        <v>4</v>
      </c>
      <c r="O5" s="45">
        <v>4</v>
      </c>
      <c r="P5" s="45">
        <v>7</v>
      </c>
      <c r="Q5" s="45">
        <v>8</v>
      </c>
      <c r="R5" s="45">
        <v>12</v>
      </c>
      <c r="S5" s="45">
        <v>9</v>
      </c>
      <c r="T5" s="45">
        <v>110</v>
      </c>
      <c r="U5" s="45">
        <v>197</v>
      </c>
      <c r="V5" s="45">
        <v>38</v>
      </c>
      <c r="W5" s="45">
        <v>60</v>
      </c>
      <c r="X5" s="45">
        <v>27</v>
      </c>
      <c r="Y5" s="45">
        <v>20</v>
      </c>
      <c r="Z5" s="45">
        <v>2</v>
      </c>
      <c r="AA5" s="45">
        <v>5</v>
      </c>
      <c r="AB5" s="45">
        <v>7</v>
      </c>
      <c r="AC5" s="45">
        <v>2</v>
      </c>
      <c r="AD5" s="45">
        <v>0</v>
      </c>
      <c r="AE5" s="45">
        <v>0</v>
      </c>
      <c r="AF5" s="68">
        <f aca="true" t="shared" si="0" ref="AF5:AF17">AD5+AB5+Z5+X5+V5+T5+R5+P5+N5+L5+J5+H5+F5+D5</f>
        <v>1472</v>
      </c>
      <c r="AG5" s="68">
        <f aca="true" t="shared" si="1" ref="AG5:AG17">AE5+AC5+AA5+Y5+W5+U5+S5+Q5+O5+M5+K5+I5+G5+E5</f>
        <v>2460</v>
      </c>
      <c r="AH5" s="68">
        <f aca="true" t="shared" si="2" ref="AH5:AH17">AG5+AF5</f>
        <v>3932</v>
      </c>
      <c r="AI5" s="41"/>
      <c r="AJ5" s="76"/>
      <c r="AK5" s="76"/>
    </row>
    <row r="6" spans="1:37" ht="26.25" customHeight="1">
      <c r="A6" s="268"/>
      <c r="B6" s="266" t="s">
        <v>150</v>
      </c>
      <c r="C6" s="77" t="s">
        <v>1</v>
      </c>
      <c r="D6" s="45">
        <v>0</v>
      </c>
      <c r="E6" s="45">
        <v>0</v>
      </c>
      <c r="F6" s="45">
        <v>0</v>
      </c>
      <c r="G6" s="45">
        <v>0</v>
      </c>
      <c r="H6" s="45">
        <v>109</v>
      </c>
      <c r="I6" s="45">
        <v>392</v>
      </c>
      <c r="J6" s="45">
        <v>1</v>
      </c>
      <c r="K6" s="45">
        <v>0</v>
      </c>
      <c r="L6" s="45">
        <v>2</v>
      </c>
      <c r="M6" s="45">
        <v>1</v>
      </c>
      <c r="N6" s="45">
        <v>0</v>
      </c>
      <c r="O6" s="45">
        <v>0</v>
      </c>
      <c r="P6" s="45">
        <v>0</v>
      </c>
      <c r="Q6" s="45">
        <v>0</v>
      </c>
      <c r="R6" s="45">
        <v>2</v>
      </c>
      <c r="S6" s="45">
        <v>1</v>
      </c>
      <c r="T6" s="45">
        <v>20</v>
      </c>
      <c r="U6" s="45">
        <v>50</v>
      </c>
      <c r="V6" s="45">
        <v>2</v>
      </c>
      <c r="W6" s="45">
        <v>1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68">
        <f t="shared" si="0"/>
        <v>136</v>
      </c>
      <c r="AG6" s="68">
        <f t="shared" si="1"/>
        <v>445</v>
      </c>
      <c r="AH6" s="68">
        <f t="shared" si="2"/>
        <v>581</v>
      </c>
      <c r="AI6" s="41"/>
      <c r="AJ6" s="76"/>
      <c r="AK6" s="76"/>
    </row>
    <row r="7" spans="1:37" ht="26.25" customHeight="1">
      <c r="A7" s="268"/>
      <c r="B7" s="267"/>
      <c r="C7" s="77" t="s">
        <v>28</v>
      </c>
      <c r="D7" s="45">
        <v>9</v>
      </c>
      <c r="E7" s="45">
        <v>7</v>
      </c>
      <c r="F7" s="45">
        <v>0</v>
      </c>
      <c r="G7" s="45">
        <v>3</v>
      </c>
      <c r="H7" s="45">
        <v>398</v>
      </c>
      <c r="I7" s="45">
        <v>1021</v>
      </c>
      <c r="J7" s="45">
        <v>3</v>
      </c>
      <c r="K7" s="45">
        <v>16</v>
      </c>
      <c r="L7" s="45">
        <v>10</v>
      </c>
      <c r="M7" s="45">
        <v>32</v>
      </c>
      <c r="N7" s="45">
        <v>5</v>
      </c>
      <c r="O7" s="45">
        <v>2</v>
      </c>
      <c r="P7" s="45">
        <v>7</v>
      </c>
      <c r="Q7" s="45">
        <v>8</v>
      </c>
      <c r="R7" s="45">
        <v>5</v>
      </c>
      <c r="S7" s="45">
        <v>7</v>
      </c>
      <c r="T7" s="45">
        <v>95</v>
      </c>
      <c r="U7" s="45">
        <v>282</v>
      </c>
      <c r="V7" s="45">
        <v>14</v>
      </c>
      <c r="W7" s="45">
        <v>34</v>
      </c>
      <c r="X7" s="45">
        <v>13</v>
      </c>
      <c r="Y7" s="45">
        <v>10</v>
      </c>
      <c r="Z7" s="45">
        <v>2</v>
      </c>
      <c r="AA7" s="45">
        <v>0</v>
      </c>
      <c r="AB7" s="45">
        <v>2</v>
      </c>
      <c r="AC7" s="45">
        <v>0</v>
      </c>
      <c r="AD7" s="45">
        <v>2</v>
      </c>
      <c r="AE7" s="45">
        <v>0</v>
      </c>
      <c r="AF7" s="68">
        <f t="shared" si="0"/>
        <v>565</v>
      </c>
      <c r="AG7" s="68">
        <f t="shared" si="1"/>
        <v>1422</v>
      </c>
      <c r="AH7" s="68">
        <f t="shared" si="2"/>
        <v>1987</v>
      </c>
      <c r="AI7" s="41"/>
      <c r="AJ7" s="76"/>
      <c r="AK7" s="76"/>
    </row>
    <row r="8" spans="1:36" ht="26.25" customHeight="1">
      <c r="A8" s="268" t="s">
        <v>20</v>
      </c>
      <c r="B8" s="266" t="s">
        <v>153</v>
      </c>
      <c r="C8" s="78" t="s">
        <v>1</v>
      </c>
      <c r="D8" s="45">
        <v>6</v>
      </c>
      <c r="E8" s="45">
        <v>1</v>
      </c>
      <c r="F8" s="45">
        <v>0</v>
      </c>
      <c r="G8" s="45">
        <v>1</v>
      </c>
      <c r="H8" s="45">
        <v>932</v>
      </c>
      <c r="I8" s="45">
        <v>658</v>
      </c>
      <c r="J8" s="45">
        <v>2</v>
      </c>
      <c r="K8" s="45">
        <v>0</v>
      </c>
      <c r="L8" s="45">
        <v>14</v>
      </c>
      <c r="M8" s="45">
        <v>1</v>
      </c>
      <c r="N8" s="45">
        <v>1</v>
      </c>
      <c r="O8" s="45">
        <v>1</v>
      </c>
      <c r="P8" s="45">
        <v>2</v>
      </c>
      <c r="Q8" s="45">
        <v>1</v>
      </c>
      <c r="R8" s="45">
        <v>2</v>
      </c>
      <c r="S8" s="45">
        <v>2</v>
      </c>
      <c r="T8" s="45">
        <v>44</v>
      </c>
      <c r="U8" s="45">
        <v>19</v>
      </c>
      <c r="V8" s="45">
        <v>2</v>
      </c>
      <c r="W8" s="45">
        <v>0</v>
      </c>
      <c r="X8" s="45">
        <v>8</v>
      </c>
      <c r="Y8" s="45">
        <v>3</v>
      </c>
      <c r="Z8" s="45">
        <v>0</v>
      </c>
      <c r="AA8" s="45">
        <v>1</v>
      </c>
      <c r="AB8" s="45">
        <v>1</v>
      </c>
      <c r="AC8" s="45">
        <v>0</v>
      </c>
      <c r="AD8" s="45">
        <v>2</v>
      </c>
      <c r="AE8" s="45">
        <v>0</v>
      </c>
      <c r="AF8" s="68">
        <f t="shared" si="0"/>
        <v>1016</v>
      </c>
      <c r="AG8" s="68">
        <f t="shared" si="1"/>
        <v>688</v>
      </c>
      <c r="AH8" s="68">
        <f t="shared" si="2"/>
        <v>1704</v>
      </c>
      <c r="AI8" s="41"/>
      <c r="AJ8" s="76"/>
    </row>
    <row r="9" spans="1:36" ht="26.25" customHeight="1">
      <c r="A9" s="268"/>
      <c r="B9" s="267"/>
      <c r="C9" s="78" t="s">
        <v>28</v>
      </c>
      <c r="D9" s="45">
        <v>55</v>
      </c>
      <c r="E9" s="45">
        <v>16</v>
      </c>
      <c r="F9" s="45">
        <v>4</v>
      </c>
      <c r="G9" s="45">
        <v>5</v>
      </c>
      <c r="H9" s="45">
        <v>3958</v>
      </c>
      <c r="I9" s="45">
        <v>3548</v>
      </c>
      <c r="J9" s="45">
        <v>85</v>
      </c>
      <c r="K9" s="45">
        <v>35</v>
      </c>
      <c r="L9" s="45">
        <v>49</v>
      </c>
      <c r="M9" s="45">
        <v>25</v>
      </c>
      <c r="N9" s="45">
        <v>9</v>
      </c>
      <c r="O9" s="45">
        <v>3</v>
      </c>
      <c r="P9" s="45">
        <v>6</v>
      </c>
      <c r="Q9" s="45">
        <v>2</v>
      </c>
      <c r="R9" s="45">
        <v>8</v>
      </c>
      <c r="S9" s="45">
        <v>7</v>
      </c>
      <c r="T9" s="45">
        <v>1254</v>
      </c>
      <c r="U9" s="45">
        <v>958</v>
      </c>
      <c r="V9" s="45">
        <v>78</v>
      </c>
      <c r="W9" s="45">
        <v>36</v>
      </c>
      <c r="X9" s="45">
        <v>96</v>
      </c>
      <c r="Y9" s="45">
        <v>45</v>
      </c>
      <c r="Z9" s="45">
        <v>55</v>
      </c>
      <c r="AA9" s="45">
        <v>0</v>
      </c>
      <c r="AB9" s="45">
        <v>3</v>
      </c>
      <c r="AC9" s="45">
        <v>0</v>
      </c>
      <c r="AD9" s="45">
        <v>0</v>
      </c>
      <c r="AE9" s="45">
        <v>0</v>
      </c>
      <c r="AF9" s="68">
        <f t="shared" si="0"/>
        <v>5660</v>
      </c>
      <c r="AG9" s="68">
        <f t="shared" si="1"/>
        <v>4680</v>
      </c>
      <c r="AH9" s="68">
        <f t="shared" si="2"/>
        <v>10340</v>
      </c>
      <c r="AI9" s="41"/>
      <c r="AJ9" s="76"/>
    </row>
    <row r="10" spans="1:36" ht="26.25" customHeight="1">
      <c r="A10" s="268"/>
      <c r="B10" s="266" t="s">
        <v>160</v>
      </c>
      <c r="C10" s="78" t="s">
        <v>1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68">
        <f t="shared" si="0"/>
        <v>0</v>
      </c>
      <c r="AG10" s="68">
        <f t="shared" si="1"/>
        <v>0</v>
      </c>
      <c r="AH10" s="68">
        <f t="shared" si="2"/>
        <v>0</v>
      </c>
      <c r="AI10" s="41"/>
      <c r="AJ10" s="76"/>
    </row>
    <row r="11" spans="1:38" ht="26.25" customHeight="1">
      <c r="A11" s="268"/>
      <c r="B11" s="267"/>
      <c r="C11" s="78" t="s">
        <v>28</v>
      </c>
      <c r="D11" s="45">
        <v>9</v>
      </c>
      <c r="E11" s="45">
        <v>12</v>
      </c>
      <c r="F11" s="45">
        <v>1</v>
      </c>
      <c r="G11" s="45">
        <v>0</v>
      </c>
      <c r="H11" s="45">
        <v>3500</v>
      </c>
      <c r="I11" s="45">
        <v>2498</v>
      </c>
      <c r="J11" s="45">
        <v>26</v>
      </c>
      <c r="K11" s="45">
        <v>16</v>
      </c>
      <c r="L11" s="45">
        <v>18</v>
      </c>
      <c r="M11" s="45">
        <v>14</v>
      </c>
      <c r="N11" s="45">
        <v>0</v>
      </c>
      <c r="O11" s="45">
        <v>0</v>
      </c>
      <c r="P11" s="45">
        <v>0</v>
      </c>
      <c r="Q11" s="45">
        <v>0</v>
      </c>
      <c r="R11" s="45">
        <v>2</v>
      </c>
      <c r="S11" s="45">
        <v>25</v>
      </c>
      <c r="T11" s="45">
        <v>220</v>
      </c>
      <c r="U11" s="45">
        <v>245</v>
      </c>
      <c r="V11" s="45">
        <v>26</v>
      </c>
      <c r="W11" s="45">
        <v>11</v>
      </c>
      <c r="X11" s="45">
        <v>10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68">
        <f t="shared" si="0"/>
        <v>3812</v>
      </c>
      <c r="AG11" s="68">
        <f t="shared" si="1"/>
        <v>2821</v>
      </c>
      <c r="AH11" s="68">
        <f t="shared" si="2"/>
        <v>6633</v>
      </c>
      <c r="AI11" s="41"/>
      <c r="AJ11" s="76"/>
      <c r="AK11" s="76"/>
      <c r="AL11" s="76"/>
    </row>
    <row r="12" spans="1:38" ht="26.25" customHeight="1">
      <c r="A12" s="268"/>
      <c r="B12" s="266" t="s">
        <v>161</v>
      </c>
      <c r="C12" s="79" t="s">
        <v>1</v>
      </c>
      <c r="D12" s="45">
        <v>3</v>
      </c>
      <c r="E12" s="45">
        <v>0</v>
      </c>
      <c r="F12" s="45">
        <v>0</v>
      </c>
      <c r="G12" s="45">
        <v>0</v>
      </c>
      <c r="H12" s="45">
        <v>716</v>
      </c>
      <c r="I12" s="45">
        <v>430</v>
      </c>
      <c r="J12" s="45">
        <v>2</v>
      </c>
      <c r="K12" s="45">
        <v>0</v>
      </c>
      <c r="L12" s="45">
        <v>9</v>
      </c>
      <c r="M12" s="45">
        <v>5</v>
      </c>
      <c r="N12" s="45">
        <v>0</v>
      </c>
      <c r="O12" s="45">
        <v>0</v>
      </c>
      <c r="P12" s="45">
        <v>0</v>
      </c>
      <c r="Q12" s="45">
        <v>1</v>
      </c>
      <c r="R12" s="45">
        <v>0</v>
      </c>
      <c r="S12" s="45">
        <v>10</v>
      </c>
      <c r="T12" s="45">
        <v>6</v>
      </c>
      <c r="U12" s="45">
        <v>0</v>
      </c>
      <c r="V12" s="45">
        <v>1</v>
      </c>
      <c r="W12" s="45">
        <v>10</v>
      </c>
      <c r="X12" s="45">
        <v>1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68">
        <f t="shared" si="0"/>
        <v>738</v>
      </c>
      <c r="AG12" s="68">
        <f t="shared" si="1"/>
        <v>456</v>
      </c>
      <c r="AH12" s="68">
        <f t="shared" si="2"/>
        <v>1194</v>
      </c>
      <c r="AI12" s="41"/>
      <c r="AJ12" s="76"/>
      <c r="AK12" s="76"/>
      <c r="AL12" s="76"/>
    </row>
    <row r="13" spans="1:38" ht="26.25" customHeight="1">
      <c r="A13" s="268"/>
      <c r="B13" s="267"/>
      <c r="C13" s="78" t="s">
        <v>28</v>
      </c>
      <c r="D13" s="45">
        <v>9</v>
      </c>
      <c r="E13" s="45">
        <v>12</v>
      </c>
      <c r="F13" s="45">
        <v>1</v>
      </c>
      <c r="G13" s="45">
        <v>0</v>
      </c>
      <c r="H13" s="45">
        <v>2030</v>
      </c>
      <c r="I13" s="45">
        <v>1410</v>
      </c>
      <c r="J13" s="45">
        <v>26</v>
      </c>
      <c r="K13" s="45">
        <v>16</v>
      </c>
      <c r="L13" s="45">
        <v>18</v>
      </c>
      <c r="M13" s="45">
        <v>14</v>
      </c>
      <c r="N13" s="45">
        <v>0</v>
      </c>
      <c r="O13" s="45">
        <v>0</v>
      </c>
      <c r="P13" s="45">
        <v>0</v>
      </c>
      <c r="Q13" s="45">
        <v>0</v>
      </c>
      <c r="R13" s="45">
        <v>2</v>
      </c>
      <c r="S13" s="45">
        <v>25</v>
      </c>
      <c r="T13" s="45">
        <v>220</v>
      </c>
      <c r="U13" s="45">
        <v>245</v>
      </c>
      <c r="V13" s="45">
        <v>26</v>
      </c>
      <c r="W13" s="45">
        <v>11</v>
      </c>
      <c r="X13" s="45">
        <v>10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68">
        <f t="shared" si="0"/>
        <v>2342</v>
      </c>
      <c r="AG13" s="68">
        <f t="shared" si="1"/>
        <v>1733</v>
      </c>
      <c r="AH13" s="68">
        <f t="shared" si="2"/>
        <v>4075</v>
      </c>
      <c r="AI13" s="41"/>
      <c r="AJ13" s="76"/>
      <c r="AK13" s="76"/>
      <c r="AL13" s="76"/>
    </row>
    <row r="14" spans="1:38" ht="26.25" customHeight="1">
      <c r="A14" s="306" t="s">
        <v>156</v>
      </c>
      <c r="B14" s="310" t="s">
        <v>162</v>
      </c>
      <c r="C14" s="78" t="s">
        <v>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68">
        <f t="shared" si="0"/>
        <v>0</v>
      </c>
      <c r="AG14" s="68">
        <f t="shared" si="1"/>
        <v>0</v>
      </c>
      <c r="AH14" s="68">
        <f t="shared" si="2"/>
        <v>0</v>
      </c>
      <c r="AI14" s="41"/>
      <c r="AJ14" s="76"/>
      <c r="AK14" s="76"/>
      <c r="AL14" s="76"/>
    </row>
    <row r="15" spans="1:38" ht="26.25" customHeight="1">
      <c r="A15" s="306"/>
      <c r="B15" s="311"/>
      <c r="C15" s="78" t="s">
        <v>28</v>
      </c>
      <c r="D15" s="45">
        <v>0</v>
      </c>
      <c r="E15" s="45">
        <v>0</v>
      </c>
      <c r="F15" s="45">
        <v>0</v>
      </c>
      <c r="G15" s="45">
        <v>0</v>
      </c>
      <c r="H15" s="45">
        <v>520</v>
      </c>
      <c r="I15" s="45">
        <v>562</v>
      </c>
      <c r="J15" s="45">
        <v>2</v>
      </c>
      <c r="K15" s="45">
        <v>1</v>
      </c>
      <c r="L15" s="45">
        <v>0</v>
      </c>
      <c r="M15" s="45">
        <v>1</v>
      </c>
      <c r="N15" s="45">
        <v>0</v>
      </c>
      <c r="O15" s="45">
        <v>2</v>
      </c>
      <c r="P15" s="45">
        <v>0</v>
      </c>
      <c r="Q15" s="45">
        <v>0</v>
      </c>
      <c r="R15" s="45">
        <v>0</v>
      </c>
      <c r="S15" s="45">
        <v>0</v>
      </c>
      <c r="T15" s="45">
        <v>35</v>
      </c>
      <c r="U15" s="45">
        <v>48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68">
        <f t="shared" si="0"/>
        <v>557</v>
      </c>
      <c r="AG15" s="68">
        <f t="shared" si="1"/>
        <v>614</v>
      </c>
      <c r="AH15" s="68">
        <f t="shared" si="2"/>
        <v>1171</v>
      </c>
      <c r="AI15" s="41"/>
      <c r="AJ15" s="76"/>
      <c r="AK15" s="76"/>
      <c r="AL15" s="76"/>
    </row>
    <row r="16" spans="1:38" ht="26.25" customHeight="1">
      <c r="A16" s="306" t="s">
        <v>24</v>
      </c>
      <c r="B16" s="266" t="s">
        <v>157</v>
      </c>
      <c r="C16" s="78" t="s">
        <v>1</v>
      </c>
      <c r="D16" s="45">
        <v>15</v>
      </c>
      <c r="E16" s="45">
        <v>20</v>
      </c>
      <c r="F16" s="45">
        <v>3</v>
      </c>
      <c r="G16" s="45">
        <v>1</v>
      </c>
      <c r="H16" s="45">
        <v>835</v>
      </c>
      <c r="I16" s="45">
        <v>331</v>
      </c>
      <c r="J16" s="45">
        <v>2</v>
      </c>
      <c r="K16" s="45">
        <v>1</v>
      </c>
      <c r="L16" s="45">
        <v>3</v>
      </c>
      <c r="M16" s="45">
        <v>5</v>
      </c>
      <c r="N16" s="45">
        <v>0</v>
      </c>
      <c r="O16" s="45">
        <v>1</v>
      </c>
      <c r="P16" s="45">
        <v>0</v>
      </c>
      <c r="Q16" s="45">
        <v>0</v>
      </c>
      <c r="R16" s="45">
        <v>0</v>
      </c>
      <c r="S16" s="45">
        <v>0</v>
      </c>
      <c r="T16" s="45">
        <v>130</v>
      </c>
      <c r="U16" s="45">
        <v>59</v>
      </c>
      <c r="V16" s="45">
        <v>2</v>
      </c>
      <c r="W16" s="45">
        <v>3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68">
        <f t="shared" si="0"/>
        <v>990</v>
      </c>
      <c r="AG16" s="68">
        <f t="shared" si="1"/>
        <v>421</v>
      </c>
      <c r="AH16" s="68">
        <f t="shared" si="2"/>
        <v>1411</v>
      </c>
      <c r="AI16" s="41"/>
      <c r="AJ16" s="76"/>
      <c r="AK16" s="76"/>
      <c r="AL16" s="76"/>
    </row>
    <row r="17" spans="1:38" ht="26.25" customHeight="1">
      <c r="A17" s="306"/>
      <c r="B17" s="267"/>
      <c r="C17" s="78" t="s">
        <v>28</v>
      </c>
      <c r="D17" s="45">
        <v>97</v>
      </c>
      <c r="E17" s="45">
        <v>32</v>
      </c>
      <c r="F17" s="45">
        <v>10</v>
      </c>
      <c r="G17" s="45">
        <v>6</v>
      </c>
      <c r="H17" s="45">
        <v>20367</v>
      </c>
      <c r="I17" s="45">
        <v>7177</v>
      </c>
      <c r="J17" s="45">
        <v>972</v>
      </c>
      <c r="K17" s="45">
        <v>472</v>
      </c>
      <c r="L17" s="45">
        <v>207</v>
      </c>
      <c r="M17" s="45">
        <v>69</v>
      </c>
      <c r="N17" s="45">
        <v>104</v>
      </c>
      <c r="O17" s="45">
        <v>19</v>
      </c>
      <c r="P17" s="45">
        <v>50</v>
      </c>
      <c r="Q17" s="45">
        <v>22</v>
      </c>
      <c r="R17" s="45">
        <v>35</v>
      </c>
      <c r="S17" s="45">
        <v>16</v>
      </c>
      <c r="T17" s="45">
        <v>654</v>
      </c>
      <c r="U17" s="45">
        <v>157</v>
      </c>
      <c r="V17" s="45">
        <v>503</v>
      </c>
      <c r="W17" s="45">
        <v>221</v>
      </c>
      <c r="X17" s="45">
        <v>219</v>
      </c>
      <c r="Y17" s="45">
        <v>56</v>
      </c>
      <c r="Z17" s="45">
        <v>7</v>
      </c>
      <c r="AA17" s="45">
        <v>3</v>
      </c>
      <c r="AB17" s="45">
        <v>17</v>
      </c>
      <c r="AC17" s="45">
        <v>0</v>
      </c>
      <c r="AD17" s="45">
        <v>10</v>
      </c>
      <c r="AE17" s="45">
        <v>4</v>
      </c>
      <c r="AF17" s="68">
        <f t="shared" si="0"/>
        <v>23252</v>
      </c>
      <c r="AG17" s="68">
        <f t="shared" si="1"/>
        <v>8254</v>
      </c>
      <c r="AH17" s="68">
        <f t="shared" si="2"/>
        <v>31506</v>
      </c>
      <c r="AI17" s="41"/>
      <c r="AJ17" s="76"/>
      <c r="AK17" s="76"/>
      <c r="AL17" s="76"/>
    </row>
    <row r="18" spans="1:38" ht="26.25" customHeight="1">
      <c r="A18" s="271" t="s">
        <v>45</v>
      </c>
      <c r="B18" s="307"/>
      <c r="C18" s="272"/>
      <c r="D18" s="68">
        <f>D16+D14+D12+D10+D8+D6+D4</f>
        <v>24</v>
      </c>
      <c r="E18" s="68">
        <f aca="true" t="shared" si="3" ref="E18:AH18">E16+E14+E12+E10+E8+E6+E4</f>
        <v>21</v>
      </c>
      <c r="F18" s="68">
        <f t="shared" si="3"/>
        <v>3</v>
      </c>
      <c r="G18" s="68">
        <f t="shared" si="3"/>
        <v>2</v>
      </c>
      <c r="H18" s="68">
        <f t="shared" si="3"/>
        <v>2787</v>
      </c>
      <c r="I18" s="68">
        <f t="shared" si="3"/>
        <v>2252</v>
      </c>
      <c r="J18" s="68">
        <f t="shared" si="3"/>
        <v>9</v>
      </c>
      <c r="K18" s="68">
        <f t="shared" si="3"/>
        <v>5</v>
      </c>
      <c r="L18" s="68">
        <f t="shared" si="3"/>
        <v>80</v>
      </c>
      <c r="M18" s="68">
        <f t="shared" si="3"/>
        <v>62</v>
      </c>
      <c r="N18" s="68">
        <f t="shared" si="3"/>
        <v>4</v>
      </c>
      <c r="O18" s="68">
        <f t="shared" si="3"/>
        <v>4</v>
      </c>
      <c r="P18" s="68">
        <f t="shared" si="3"/>
        <v>7</v>
      </c>
      <c r="Q18" s="68">
        <f t="shared" si="3"/>
        <v>5</v>
      </c>
      <c r="R18" s="68">
        <f t="shared" si="3"/>
        <v>6</v>
      </c>
      <c r="S18" s="68">
        <f t="shared" si="3"/>
        <v>15</v>
      </c>
      <c r="T18" s="68">
        <f t="shared" si="3"/>
        <v>279</v>
      </c>
      <c r="U18" s="68">
        <f t="shared" si="3"/>
        <v>179</v>
      </c>
      <c r="V18" s="68">
        <f t="shared" si="3"/>
        <v>10</v>
      </c>
      <c r="W18" s="68">
        <f t="shared" si="3"/>
        <v>24</v>
      </c>
      <c r="X18" s="68">
        <f t="shared" si="3"/>
        <v>9</v>
      </c>
      <c r="Y18" s="68">
        <f t="shared" si="3"/>
        <v>3</v>
      </c>
      <c r="Z18" s="68">
        <f t="shared" si="3"/>
        <v>0</v>
      </c>
      <c r="AA18" s="68">
        <f t="shared" si="3"/>
        <v>1</v>
      </c>
      <c r="AB18" s="68">
        <f t="shared" si="3"/>
        <v>1</v>
      </c>
      <c r="AC18" s="68">
        <f t="shared" si="3"/>
        <v>0</v>
      </c>
      <c r="AD18" s="68">
        <f t="shared" si="3"/>
        <v>2</v>
      </c>
      <c r="AE18" s="68">
        <f t="shared" si="3"/>
        <v>0</v>
      </c>
      <c r="AF18" s="68">
        <f t="shared" si="3"/>
        <v>3221</v>
      </c>
      <c r="AG18" s="68">
        <f t="shared" si="3"/>
        <v>2573</v>
      </c>
      <c r="AH18" s="68">
        <f t="shared" si="3"/>
        <v>5794</v>
      </c>
      <c r="AJ18" s="76"/>
      <c r="AK18" s="76"/>
      <c r="AL18" s="76"/>
    </row>
    <row r="19" spans="1:34" ht="26.25" customHeight="1">
      <c r="A19" s="270" t="s">
        <v>46</v>
      </c>
      <c r="B19" s="270"/>
      <c r="C19" s="270"/>
      <c r="D19" s="68">
        <f>D17+D15+D13+D11+D9+D7+D5</f>
        <v>198</v>
      </c>
      <c r="E19" s="68">
        <f aca="true" t="shared" si="4" ref="E19:AH19">E17+E15+E13+E11+E9+E7+E5</f>
        <v>93</v>
      </c>
      <c r="F19" s="68">
        <f t="shared" si="4"/>
        <v>18</v>
      </c>
      <c r="G19" s="68">
        <f t="shared" si="4"/>
        <v>22</v>
      </c>
      <c r="H19" s="68">
        <f t="shared" si="4"/>
        <v>31993</v>
      </c>
      <c r="I19" s="68">
        <f t="shared" si="4"/>
        <v>18327</v>
      </c>
      <c r="J19" s="68">
        <f t="shared" si="4"/>
        <v>1117</v>
      </c>
      <c r="K19" s="68">
        <f t="shared" si="4"/>
        <v>563</v>
      </c>
      <c r="L19" s="68">
        <f t="shared" si="4"/>
        <v>323</v>
      </c>
      <c r="M19" s="68">
        <f t="shared" si="4"/>
        <v>170</v>
      </c>
      <c r="N19" s="68">
        <f t="shared" si="4"/>
        <v>122</v>
      </c>
      <c r="O19" s="68">
        <f t="shared" si="4"/>
        <v>30</v>
      </c>
      <c r="P19" s="68">
        <f t="shared" si="4"/>
        <v>70</v>
      </c>
      <c r="Q19" s="68">
        <f t="shared" si="4"/>
        <v>40</v>
      </c>
      <c r="R19" s="68">
        <f t="shared" si="4"/>
        <v>64</v>
      </c>
      <c r="S19" s="68">
        <f t="shared" si="4"/>
        <v>89</v>
      </c>
      <c r="T19" s="68">
        <f t="shared" si="4"/>
        <v>2588</v>
      </c>
      <c r="U19" s="68">
        <f t="shared" si="4"/>
        <v>2132</v>
      </c>
      <c r="V19" s="68">
        <f t="shared" si="4"/>
        <v>685</v>
      </c>
      <c r="W19" s="68">
        <f t="shared" si="4"/>
        <v>373</v>
      </c>
      <c r="X19" s="68">
        <f t="shared" si="4"/>
        <v>375</v>
      </c>
      <c r="Y19" s="68">
        <f t="shared" si="4"/>
        <v>131</v>
      </c>
      <c r="Z19" s="68">
        <f t="shared" si="4"/>
        <v>66</v>
      </c>
      <c r="AA19" s="68">
        <f t="shared" si="4"/>
        <v>8</v>
      </c>
      <c r="AB19" s="68">
        <f t="shared" si="4"/>
        <v>29</v>
      </c>
      <c r="AC19" s="68">
        <f t="shared" si="4"/>
        <v>2</v>
      </c>
      <c r="AD19" s="68">
        <f t="shared" si="4"/>
        <v>12</v>
      </c>
      <c r="AE19" s="68">
        <f t="shared" si="4"/>
        <v>4</v>
      </c>
      <c r="AF19" s="68">
        <f t="shared" si="4"/>
        <v>37660</v>
      </c>
      <c r="AG19" s="68">
        <f t="shared" si="4"/>
        <v>21984</v>
      </c>
      <c r="AH19" s="68">
        <f t="shared" si="4"/>
        <v>59644</v>
      </c>
    </row>
    <row r="20" spans="1:35" ht="26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65" t="s">
        <v>163</v>
      </c>
    </row>
    <row r="21" spans="1:34" ht="26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 ht="26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ht="26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</sheetData>
  <sheetProtection/>
  <mergeCells count="30">
    <mergeCell ref="A1:AH1"/>
    <mergeCell ref="A2:C3"/>
    <mergeCell ref="D2:E2"/>
    <mergeCell ref="F2:G2"/>
    <mergeCell ref="H2:I2"/>
    <mergeCell ref="Z2:AA2"/>
    <mergeCell ref="J2:K2"/>
    <mergeCell ref="AB2:AC2"/>
    <mergeCell ref="AD2:AE2"/>
    <mergeCell ref="V2:W2"/>
    <mergeCell ref="A18:C18"/>
    <mergeCell ref="B10:B11"/>
    <mergeCell ref="R2:S2"/>
    <mergeCell ref="A16:A17"/>
    <mergeCell ref="B12:B13"/>
    <mergeCell ref="B4:B5"/>
    <mergeCell ref="B6:B7"/>
    <mergeCell ref="B16:B17"/>
    <mergeCell ref="B14:B15"/>
    <mergeCell ref="B8:B9"/>
    <mergeCell ref="N2:O2"/>
    <mergeCell ref="P2:Q2"/>
    <mergeCell ref="L2:M2"/>
    <mergeCell ref="T2:U2"/>
    <mergeCell ref="A19:C19"/>
    <mergeCell ref="AF2:AH2"/>
    <mergeCell ref="A4:A7"/>
    <mergeCell ref="A8:A13"/>
    <mergeCell ref="A14:A15"/>
    <mergeCell ref="X2:Y2"/>
  </mergeCells>
  <printOptions/>
  <pageMargins left="0.17" right="0.1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6"/>
  <sheetViews>
    <sheetView rightToLeft="1" zoomScalePageLayoutView="0" workbookViewId="0" topLeftCell="A1">
      <selection activeCell="F5" sqref="F5"/>
    </sheetView>
  </sheetViews>
  <sheetFormatPr defaultColWidth="5.57421875" defaultRowHeight="24.75" customHeight="1"/>
  <cols>
    <col min="1" max="1" width="5.57421875" style="65" customWidth="1"/>
    <col min="2" max="2" width="9.00390625" style="65" customWidth="1"/>
    <col min="3" max="3" width="5.57421875" style="65" customWidth="1"/>
    <col min="4" max="5" width="8.00390625" style="65" bestFit="1" customWidth="1"/>
    <col min="6" max="17" width="5.57421875" style="65" customWidth="1"/>
    <col min="18" max="20" width="8.00390625" style="65" bestFit="1" customWidth="1"/>
    <col min="21" max="16384" width="5.57421875" style="65" customWidth="1"/>
  </cols>
  <sheetData>
    <row r="1" spans="1:41" ht="24.75" customHeight="1">
      <c r="A1" s="269" t="s">
        <v>353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24.75" customHeight="1">
      <c r="A2" s="270" t="s">
        <v>3</v>
      </c>
      <c r="B2" s="273" t="s">
        <v>148</v>
      </c>
      <c r="C2" s="274"/>
      <c r="D2" s="315" t="s">
        <v>4</v>
      </c>
      <c r="E2" s="315"/>
      <c r="F2" s="315" t="s">
        <v>158</v>
      </c>
      <c r="G2" s="315"/>
      <c r="H2" s="315" t="s">
        <v>159</v>
      </c>
      <c r="I2" s="315"/>
      <c r="J2" s="315" t="s">
        <v>32</v>
      </c>
      <c r="K2" s="315"/>
      <c r="L2" s="315" t="s">
        <v>33</v>
      </c>
      <c r="M2" s="315"/>
      <c r="N2" s="315" t="s">
        <v>43</v>
      </c>
      <c r="O2" s="315"/>
      <c r="P2" s="315" t="s">
        <v>44</v>
      </c>
      <c r="Q2" s="315"/>
      <c r="R2" s="308" t="s">
        <v>0</v>
      </c>
      <c r="S2" s="316"/>
      <c r="T2" s="309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24.75" customHeight="1">
      <c r="A3" s="270"/>
      <c r="B3" s="275"/>
      <c r="C3" s="276"/>
      <c r="D3" s="81" t="s">
        <v>37</v>
      </c>
      <c r="E3" s="81" t="s">
        <v>38</v>
      </c>
      <c r="F3" s="81" t="s">
        <v>37</v>
      </c>
      <c r="G3" s="81" t="s">
        <v>38</v>
      </c>
      <c r="H3" s="81" t="s">
        <v>37</v>
      </c>
      <c r="I3" s="81" t="s">
        <v>38</v>
      </c>
      <c r="J3" s="81" t="s">
        <v>37</v>
      </c>
      <c r="K3" s="81" t="s">
        <v>38</v>
      </c>
      <c r="L3" s="81" t="s">
        <v>37</v>
      </c>
      <c r="M3" s="81" t="s">
        <v>38</v>
      </c>
      <c r="N3" s="81" t="s">
        <v>37</v>
      </c>
      <c r="O3" s="81" t="s">
        <v>38</v>
      </c>
      <c r="P3" s="81" t="s">
        <v>37</v>
      </c>
      <c r="Q3" s="81" t="s">
        <v>38</v>
      </c>
      <c r="R3" s="81" t="s">
        <v>37</v>
      </c>
      <c r="S3" s="81" t="s">
        <v>38</v>
      </c>
      <c r="T3" s="68" t="s">
        <v>16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ht="24.75" customHeight="1">
      <c r="A4" s="306" t="s">
        <v>149</v>
      </c>
      <c r="B4" s="266" t="s">
        <v>363</v>
      </c>
      <c r="C4" s="78" t="s">
        <v>1</v>
      </c>
      <c r="D4" s="66">
        <v>341</v>
      </c>
      <c r="E4" s="66">
        <v>563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6">
        <v>0</v>
      </c>
      <c r="R4" s="81">
        <f>P4+N4+L4+J4+H4+F4+D4</f>
        <v>341</v>
      </c>
      <c r="S4" s="81">
        <f>Q4+O4+M4+K4+I4+G4+E4</f>
        <v>563</v>
      </c>
      <c r="T4" s="68">
        <f>S4+R4</f>
        <v>904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24.75" customHeight="1">
      <c r="A5" s="306"/>
      <c r="B5" s="267"/>
      <c r="C5" s="78" t="s">
        <v>28</v>
      </c>
      <c r="D5" s="66">
        <v>1472</v>
      </c>
      <c r="E5" s="66">
        <v>2460</v>
      </c>
      <c r="F5" s="66">
        <v>5</v>
      </c>
      <c r="G5" s="66">
        <v>7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1</v>
      </c>
      <c r="O5" s="66">
        <v>3</v>
      </c>
      <c r="P5" s="66">
        <v>0</v>
      </c>
      <c r="Q5" s="66">
        <v>1</v>
      </c>
      <c r="R5" s="81">
        <f aca="true" t="shared" si="0" ref="R5:R17">P5+N5+L5+J5+H5+F5+D5</f>
        <v>1478</v>
      </c>
      <c r="S5" s="81">
        <f aca="true" t="shared" si="1" ref="S5:S17">Q5+O5+M5+K5+I5+G5+E5</f>
        <v>2471</v>
      </c>
      <c r="T5" s="68">
        <f aca="true" t="shared" si="2" ref="T5:T17">S5+R5</f>
        <v>3949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ht="24.75" customHeight="1">
      <c r="A6" s="306"/>
      <c r="B6" s="266" t="s">
        <v>364</v>
      </c>
      <c r="C6" s="78" t="s">
        <v>1</v>
      </c>
      <c r="D6" s="66">
        <v>136</v>
      </c>
      <c r="E6" s="66">
        <v>445</v>
      </c>
      <c r="F6" s="66">
        <v>5</v>
      </c>
      <c r="G6" s="66">
        <v>7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1</v>
      </c>
      <c r="O6" s="66">
        <v>3</v>
      </c>
      <c r="P6" s="66">
        <v>0</v>
      </c>
      <c r="Q6" s="66">
        <v>1</v>
      </c>
      <c r="R6" s="81">
        <f t="shared" si="0"/>
        <v>142</v>
      </c>
      <c r="S6" s="81">
        <f t="shared" si="1"/>
        <v>456</v>
      </c>
      <c r="T6" s="68">
        <f t="shared" si="2"/>
        <v>598</v>
      </c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24.75" customHeight="1">
      <c r="A7" s="306"/>
      <c r="B7" s="267"/>
      <c r="C7" s="78" t="s">
        <v>28</v>
      </c>
      <c r="D7" s="66">
        <v>565</v>
      </c>
      <c r="E7" s="66">
        <v>1422</v>
      </c>
      <c r="F7" s="66">
        <v>8</v>
      </c>
      <c r="G7" s="66">
        <v>9</v>
      </c>
      <c r="H7" s="66">
        <v>0</v>
      </c>
      <c r="I7" s="66">
        <v>0</v>
      </c>
      <c r="J7" s="66">
        <v>1</v>
      </c>
      <c r="K7" s="66">
        <v>1</v>
      </c>
      <c r="L7" s="66">
        <v>3</v>
      </c>
      <c r="M7" s="66">
        <v>1</v>
      </c>
      <c r="N7" s="66">
        <v>13</v>
      </c>
      <c r="O7" s="66">
        <v>17</v>
      </c>
      <c r="P7" s="66">
        <v>0</v>
      </c>
      <c r="Q7" s="66">
        <v>4</v>
      </c>
      <c r="R7" s="81">
        <f t="shared" si="0"/>
        <v>590</v>
      </c>
      <c r="S7" s="81">
        <f t="shared" si="1"/>
        <v>1454</v>
      </c>
      <c r="T7" s="68">
        <f t="shared" si="2"/>
        <v>2044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24.75" customHeight="1">
      <c r="A8" s="306" t="s">
        <v>152</v>
      </c>
      <c r="B8" s="266" t="s">
        <v>153</v>
      </c>
      <c r="C8" s="78" t="s">
        <v>1</v>
      </c>
      <c r="D8" s="66">
        <v>1016</v>
      </c>
      <c r="E8" s="66">
        <v>688</v>
      </c>
      <c r="F8" s="66">
        <v>17</v>
      </c>
      <c r="G8" s="66">
        <v>7</v>
      </c>
      <c r="H8" s="66">
        <v>0</v>
      </c>
      <c r="I8" s="66">
        <v>0</v>
      </c>
      <c r="J8" s="66">
        <v>1</v>
      </c>
      <c r="K8" s="66">
        <v>0</v>
      </c>
      <c r="L8" s="66">
        <v>1</v>
      </c>
      <c r="M8" s="66">
        <v>0</v>
      </c>
      <c r="N8" s="66">
        <v>0</v>
      </c>
      <c r="O8" s="66">
        <v>2</v>
      </c>
      <c r="P8" s="66">
        <v>0</v>
      </c>
      <c r="Q8" s="66">
        <v>0</v>
      </c>
      <c r="R8" s="81">
        <f t="shared" si="0"/>
        <v>1035</v>
      </c>
      <c r="S8" s="81">
        <f t="shared" si="1"/>
        <v>697</v>
      </c>
      <c r="T8" s="68">
        <f t="shared" si="2"/>
        <v>1732</v>
      </c>
      <c r="U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24.75" customHeight="1">
      <c r="A9" s="306"/>
      <c r="B9" s="267"/>
      <c r="C9" s="78" t="s">
        <v>28</v>
      </c>
      <c r="D9" s="66">
        <v>5660</v>
      </c>
      <c r="E9" s="66">
        <v>4680</v>
      </c>
      <c r="F9" s="66">
        <v>35</v>
      </c>
      <c r="G9" s="66">
        <v>12</v>
      </c>
      <c r="H9" s="66">
        <v>0</v>
      </c>
      <c r="I9" s="66">
        <v>0</v>
      </c>
      <c r="J9" s="66">
        <v>1</v>
      </c>
      <c r="K9" s="66">
        <v>2</v>
      </c>
      <c r="L9" s="66">
        <v>0</v>
      </c>
      <c r="M9" s="66">
        <v>0</v>
      </c>
      <c r="N9" s="66">
        <v>3</v>
      </c>
      <c r="O9" s="66">
        <v>7</v>
      </c>
      <c r="P9" s="66">
        <v>1</v>
      </c>
      <c r="Q9" s="66">
        <v>0</v>
      </c>
      <c r="R9" s="81">
        <f t="shared" si="0"/>
        <v>5700</v>
      </c>
      <c r="S9" s="81">
        <f t="shared" si="1"/>
        <v>4701</v>
      </c>
      <c r="T9" s="68">
        <f t="shared" si="2"/>
        <v>10401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24.75" customHeight="1">
      <c r="A10" s="306"/>
      <c r="B10" s="266" t="s">
        <v>160</v>
      </c>
      <c r="C10" s="78" t="s">
        <v>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81">
        <f t="shared" si="0"/>
        <v>0</v>
      </c>
      <c r="S10" s="81">
        <f t="shared" si="1"/>
        <v>0</v>
      </c>
      <c r="T10" s="68">
        <f t="shared" si="2"/>
        <v>0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24.75" customHeight="1">
      <c r="A11" s="306"/>
      <c r="B11" s="267"/>
      <c r="C11" s="78" t="s">
        <v>28</v>
      </c>
      <c r="D11" s="66">
        <v>3812</v>
      </c>
      <c r="E11" s="66">
        <v>2821</v>
      </c>
      <c r="F11" s="66">
        <v>4</v>
      </c>
      <c r="G11" s="66">
        <v>2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81">
        <f t="shared" si="0"/>
        <v>3816</v>
      </c>
      <c r="S11" s="81">
        <f t="shared" si="1"/>
        <v>2823</v>
      </c>
      <c r="T11" s="68">
        <f t="shared" si="2"/>
        <v>6639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1" ht="24.75" customHeight="1">
      <c r="A12" s="306"/>
      <c r="B12" s="266" t="s">
        <v>161</v>
      </c>
      <c r="C12" s="78" t="s">
        <v>1</v>
      </c>
      <c r="D12" s="66">
        <v>738</v>
      </c>
      <c r="E12" s="66">
        <v>456</v>
      </c>
      <c r="F12" s="66">
        <v>10</v>
      </c>
      <c r="G12" s="66">
        <v>5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81">
        <f t="shared" si="0"/>
        <v>748</v>
      </c>
      <c r="S12" s="81">
        <f t="shared" si="1"/>
        <v>461</v>
      </c>
      <c r="T12" s="68">
        <f t="shared" si="2"/>
        <v>1209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24.75" customHeight="1">
      <c r="A13" s="306"/>
      <c r="B13" s="267"/>
      <c r="C13" s="78" t="s">
        <v>28</v>
      </c>
      <c r="D13" s="66">
        <v>2342</v>
      </c>
      <c r="E13" s="66">
        <v>1733</v>
      </c>
      <c r="F13" s="66">
        <v>14</v>
      </c>
      <c r="G13" s="66">
        <v>7</v>
      </c>
      <c r="H13" s="66">
        <v>0</v>
      </c>
      <c r="I13" s="66">
        <v>0</v>
      </c>
      <c r="J13" s="66">
        <v>2</v>
      </c>
      <c r="K13" s="66">
        <v>0</v>
      </c>
      <c r="L13" s="66">
        <v>0</v>
      </c>
      <c r="M13" s="66">
        <v>0</v>
      </c>
      <c r="N13" s="66">
        <v>1</v>
      </c>
      <c r="O13" s="66">
        <v>2</v>
      </c>
      <c r="P13" s="66">
        <v>0</v>
      </c>
      <c r="Q13" s="66">
        <v>0</v>
      </c>
      <c r="R13" s="81">
        <f t="shared" si="0"/>
        <v>2359</v>
      </c>
      <c r="S13" s="81">
        <f t="shared" si="1"/>
        <v>1742</v>
      </c>
      <c r="T13" s="68">
        <f t="shared" si="2"/>
        <v>4101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1" ht="24.75" customHeight="1">
      <c r="A14" s="306" t="s">
        <v>156</v>
      </c>
      <c r="B14" s="310" t="s">
        <v>162</v>
      </c>
      <c r="C14" s="82" t="s">
        <v>1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81">
        <v>0</v>
      </c>
      <c r="S14" s="81">
        <f t="shared" si="1"/>
        <v>0</v>
      </c>
      <c r="T14" s="68">
        <f t="shared" si="2"/>
        <v>0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ht="24.75" customHeight="1">
      <c r="A15" s="306"/>
      <c r="B15" s="314"/>
      <c r="C15" s="82" t="s">
        <v>28</v>
      </c>
      <c r="D15" s="66">
        <v>557</v>
      </c>
      <c r="E15" s="66">
        <v>614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81">
        <f t="shared" si="0"/>
        <v>557</v>
      </c>
      <c r="S15" s="81">
        <f t="shared" si="1"/>
        <v>614</v>
      </c>
      <c r="T15" s="68">
        <f t="shared" si="2"/>
        <v>1171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24.75" customHeight="1">
      <c r="A16" s="306" t="s">
        <v>24</v>
      </c>
      <c r="B16" s="266" t="s">
        <v>157</v>
      </c>
      <c r="C16" s="82" t="s">
        <v>1</v>
      </c>
      <c r="D16" s="66">
        <v>990</v>
      </c>
      <c r="E16" s="66">
        <v>421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81">
        <f t="shared" si="0"/>
        <v>990</v>
      </c>
      <c r="S16" s="81">
        <f t="shared" si="1"/>
        <v>421</v>
      </c>
      <c r="T16" s="68">
        <f t="shared" si="2"/>
        <v>1411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4.75" customHeight="1">
      <c r="A17" s="306"/>
      <c r="B17" s="267"/>
      <c r="C17" s="82" t="s">
        <v>28</v>
      </c>
      <c r="D17" s="66">
        <v>23252</v>
      </c>
      <c r="E17" s="66">
        <v>8254</v>
      </c>
      <c r="F17" s="66">
        <v>170</v>
      </c>
      <c r="G17" s="66">
        <v>57</v>
      </c>
      <c r="H17" s="66">
        <v>0</v>
      </c>
      <c r="I17" s="66">
        <v>0</v>
      </c>
      <c r="J17" s="66">
        <v>6</v>
      </c>
      <c r="K17" s="66">
        <v>9</v>
      </c>
      <c r="L17" s="66">
        <v>9</v>
      </c>
      <c r="M17" s="66">
        <v>0</v>
      </c>
      <c r="N17" s="66">
        <v>19</v>
      </c>
      <c r="O17" s="66">
        <v>14</v>
      </c>
      <c r="P17" s="66">
        <v>0</v>
      </c>
      <c r="Q17" s="66">
        <v>0</v>
      </c>
      <c r="R17" s="81">
        <f t="shared" si="0"/>
        <v>23456</v>
      </c>
      <c r="S17" s="81">
        <f t="shared" si="1"/>
        <v>8334</v>
      </c>
      <c r="T17" s="68">
        <f t="shared" si="2"/>
        <v>31790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24.75" customHeight="1">
      <c r="A18" s="271" t="s">
        <v>45</v>
      </c>
      <c r="B18" s="307"/>
      <c r="C18" s="272"/>
      <c r="D18" s="81">
        <f>D16+D14+D12+D10+D8+D6+D4</f>
        <v>3221</v>
      </c>
      <c r="E18" s="81">
        <f aca="true" t="shared" si="3" ref="E18:T18">E16+E14+E12+E10+E8+E6+E4</f>
        <v>2573</v>
      </c>
      <c r="F18" s="81">
        <f t="shared" si="3"/>
        <v>32</v>
      </c>
      <c r="G18" s="81">
        <f t="shared" si="3"/>
        <v>19</v>
      </c>
      <c r="H18" s="81">
        <f t="shared" si="3"/>
        <v>0</v>
      </c>
      <c r="I18" s="81">
        <f t="shared" si="3"/>
        <v>0</v>
      </c>
      <c r="J18" s="81">
        <f t="shared" si="3"/>
        <v>1</v>
      </c>
      <c r="K18" s="81">
        <f t="shared" si="3"/>
        <v>0</v>
      </c>
      <c r="L18" s="81">
        <f t="shared" si="3"/>
        <v>1</v>
      </c>
      <c r="M18" s="81">
        <f t="shared" si="3"/>
        <v>0</v>
      </c>
      <c r="N18" s="81">
        <f t="shared" si="3"/>
        <v>1</v>
      </c>
      <c r="O18" s="81">
        <f t="shared" si="3"/>
        <v>5</v>
      </c>
      <c r="P18" s="81">
        <f t="shared" si="3"/>
        <v>0</v>
      </c>
      <c r="Q18" s="81">
        <f t="shared" si="3"/>
        <v>1</v>
      </c>
      <c r="R18" s="81">
        <f t="shared" si="3"/>
        <v>3256</v>
      </c>
      <c r="S18" s="81">
        <f t="shared" si="3"/>
        <v>2598</v>
      </c>
      <c r="T18" s="81">
        <f t="shared" si="3"/>
        <v>5854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1:41" ht="24.75" customHeight="1">
      <c r="A19" s="271" t="s">
        <v>46</v>
      </c>
      <c r="B19" s="307"/>
      <c r="C19" s="272"/>
      <c r="D19" s="81">
        <f>D17+D15+D13+D11+D9+D7+D5</f>
        <v>37660</v>
      </c>
      <c r="E19" s="81">
        <f aca="true" t="shared" si="4" ref="E19:T19">E17+E15+E13+E11+E9+E7+E5</f>
        <v>21984</v>
      </c>
      <c r="F19" s="81">
        <f t="shared" si="4"/>
        <v>236</v>
      </c>
      <c r="G19" s="81">
        <f t="shared" si="4"/>
        <v>94</v>
      </c>
      <c r="H19" s="81">
        <f t="shared" si="4"/>
        <v>0</v>
      </c>
      <c r="I19" s="81">
        <f t="shared" si="4"/>
        <v>0</v>
      </c>
      <c r="J19" s="81">
        <f t="shared" si="4"/>
        <v>10</v>
      </c>
      <c r="K19" s="81">
        <f t="shared" si="4"/>
        <v>12</v>
      </c>
      <c r="L19" s="81">
        <f t="shared" si="4"/>
        <v>12</v>
      </c>
      <c r="M19" s="81">
        <f t="shared" si="4"/>
        <v>1</v>
      </c>
      <c r="N19" s="81">
        <f t="shared" si="4"/>
        <v>37</v>
      </c>
      <c r="O19" s="81">
        <f t="shared" si="4"/>
        <v>43</v>
      </c>
      <c r="P19" s="81">
        <f t="shared" si="4"/>
        <v>1</v>
      </c>
      <c r="Q19" s="81">
        <f t="shared" si="4"/>
        <v>5</v>
      </c>
      <c r="R19" s="81">
        <f t="shared" si="4"/>
        <v>37956</v>
      </c>
      <c r="S19" s="81">
        <f t="shared" si="4"/>
        <v>22139</v>
      </c>
      <c r="T19" s="81">
        <f t="shared" si="4"/>
        <v>60095</v>
      </c>
      <c r="U19" s="83"/>
      <c r="V19" s="84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3:41" ht="24.75" customHeight="1">
      <c r="C21" s="41"/>
      <c r="D21" s="41"/>
      <c r="E21" s="41"/>
      <c r="F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23:29" ht="24.75" customHeight="1">
      <c r="W22" s="41"/>
      <c r="X22" s="41"/>
      <c r="Y22" s="41"/>
      <c r="Z22" s="41"/>
      <c r="AA22" s="41"/>
      <c r="AB22" s="41"/>
      <c r="AC22" s="41"/>
    </row>
    <row r="23" spans="23:29" ht="24.75" customHeight="1">
      <c r="W23" s="41"/>
      <c r="X23" s="41"/>
      <c r="Y23" s="41"/>
      <c r="Z23" s="41"/>
      <c r="AA23" s="41"/>
      <c r="AB23" s="41"/>
      <c r="AC23" s="41"/>
    </row>
    <row r="24" spans="23:29" ht="24.75" customHeight="1">
      <c r="W24" s="41"/>
      <c r="X24" s="41"/>
      <c r="Y24" s="41"/>
      <c r="Z24" s="41"/>
      <c r="AA24" s="41"/>
      <c r="AB24" s="41"/>
      <c r="AC24" s="41"/>
    </row>
    <row r="25" spans="23:29" ht="24.75" customHeight="1">
      <c r="W25" s="41"/>
      <c r="X25" s="41"/>
      <c r="Y25" s="41"/>
      <c r="Z25" s="41"/>
      <c r="AA25" s="41"/>
      <c r="AB25" s="41"/>
      <c r="AC25" s="41"/>
    </row>
    <row r="26" spans="23:29" ht="24.75" customHeight="1">
      <c r="W26" s="41"/>
      <c r="X26" s="41"/>
      <c r="Y26" s="41"/>
      <c r="Z26" s="41"/>
      <c r="AA26" s="41"/>
      <c r="AB26" s="41"/>
      <c r="AC26" s="41"/>
    </row>
  </sheetData>
  <sheetProtection/>
  <mergeCells count="24">
    <mergeCell ref="R2:T2"/>
    <mergeCell ref="P2:Q2"/>
    <mergeCell ref="B6:B7"/>
    <mergeCell ref="A1:T1"/>
    <mergeCell ref="F2:G2"/>
    <mergeCell ref="A4:A7"/>
    <mergeCell ref="B4:B5"/>
    <mergeCell ref="N2:O2"/>
    <mergeCell ref="J2:K2"/>
    <mergeCell ref="L2:M2"/>
    <mergeCell ref="H2:I2"/>
    <mergeCell ref="D2:E2"/>
    <mergeCell ref="A2:A3"/>
    <mergeCell ref="B2:C3"/>
    <mergeCell ref="B16:B17"/>
    <mergeCell ref="B8:B9"/>
    <mergeCell ref="B10:B11"/>
    <mergeCell ref="B12:B13"/>
    <mergeCell ref="B14:B15"/>
    <mergeCell ref="A19:C19"/>
    <mergeCell ref="A8:A13"/>
    <mergeCell ref="A14:A15"/>
    <mergeCell ref="A16:A17"/>
    <mergeCell ref="A18:C18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2"/>
  <sheetViews>
    <sheetView rightToLeft="1" zoomScale="70" zoomScaleNormal="70" zoomScalePageLayoutView="0" workbookViewId="0" topLeftCell="A1">
      <selection activeCell="A31" sqref="A31:IV31"/>
    </sheetView>
  </sheetViews>
  <sheetFormatPr defaultColWidth="5.57421875" defaultRowHeight="26.25" customHeight="1"/>
  <cols>
    <col min="1" max="2" width="5.57421875" style="76" customWidth="1"/>
    <col min="3" max="3" width="6.140625" style="76" bestFit="1" customWidth="1"/>
    <col min="4" max="4" width="6.28125" style="76" bestFit="1" customWidth="1"/>
    <col min="5" max="15" width="6.140625" style="76" bestFit="1" customWidth="1"/>
    <col min="16" max="16" width="5.57421875" style="76" customWidth="1"/>
    <col min="17" max="17" width="6.140625" style="76" bestFit="1" customWidth="1"/>
    <col min="18" max="18" width="5.57421875" style="76" customWidth="1"/>
    <col min="19" max="25" width="7.421875" style="76" bestFit="1" customWidth="1"/>
    <col min="26" max="16384" width="5.57421875" style="76" customWidth="1"/>
  </cols>
  <sheetData>
    <row r="1" spans="1:25" ht="26.25" customHeight="1">
      <c r="A1" s="323" t="s">
        <v>355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</row>
    <row r="2" spans="1:25" ht="26.25" customHeight="1">
      <c r="A2" s="324" t="s">
        <v>3</v>
      </c>
      <c r="B2" s="324" t="s">
        <v>148</v>
      </c>
      <c r="C2" s="322" t="s">
        <v>47</v>
      </c>
      <c r="D2" s="322"/>
      <c r="E2" s="322"/>
      <c r="F2" s="322"/>
      <c r="G2" s="322" t="s">
        <v>48</v>
      </c>
      <c r="H2" s="322"/>
      <c r="I2" s="322"/>
      <c r="J2" s="322"/>
      <c r="K2" s="322" t="s">
        <v>165</v>
      </c>
      <c r="L2" s="322"/>
      <c r="M2" s="322"/>
      <c r="N2" s="322"/>
      <c r="O2" s="322" t="s">
        <v>166</v>
      </c>
      <c r="P2" s="322"/>
      <c r="Q2" s="322"/>
      <c r="R2" s="322"/>
      <c r="S2" s="319" t="s">
        <v>0</v>
      </c>
      <c r="T2" s="321"/>
      <c r="U2" s="321"/>
      <c r="V2" s="321"/>
      <c r="W2" s="321"/>
      <c r="X2" s="321"/>
      <c r="Y2" s="320"/>
    </row>
    <row r="3" spans="1:25" ht="26.25" customHeight="1">
      <c r="A3" s="325"/>
      <c r="B3" s="325"/>
      <c r="C3" s="319" t="s">
        <v>1</v>
      </c>
      <c r="D3" s="320"/>
      <c r="E3" s="319" t="s">
        <v>167</v>
      </c>
      <c r="F3" s="320"/>
      <c r="G3" s="319" t="s">
        <v>168</v>
      </c>
      <c r="H3" s="320"/>
      <c r="I3" s="319" t="s">
        <v>167</v>
      </c>
      <c r="J3" s="320"/>
      <c r="K3" s="319" t="s">
        <v>168</v>
      </c>
      <c r="L3" s="320"/>
      <c r="M3" s="319" t="s">
        <v>167</v>
      </c>
      <c r="N3" s="320"/>
      <c r="O3" s="319" t="s">
        <v>168</v>
      </c>
      <c r="P3" s="320"/>
      <c r="Q3" s="319" t="s">
        <v>167</v>
      </c>
      <c r="R3" s="320"/>
      <c r="S3" s="319" t="s">
        <v>168</v>
      </c>
      <c r="T3" s="320"/>
      <c r="U3" s="319" t="s">
        <v>167</v>
      </c>
      <c r="V3" s="320"/>
      <c r="W3" s="319" t="s">
        <v>16</v>
      </c>
      <c r="X3" s="321"/>
      <c r="Y3" s="320"/>
    </row>
    <row r="4" spans="1:25" ht="26.25" customHeight="1">
      <c r="A4" s="326"/>
      <c r="B4" s="326"/>
      <c r="C4" s="80" t="s">
        <v>37</v>
      </c>
      <c r="D4" s="80" t="s">
        <v>38</v>
      </c>
      <c r="E4" s="80" t="s">
        <v>37</v>
      </c>
      <c r="F4" s="80" t="s">
        <v>38</v>
      </c>
      <c r="G4" s="80" t="s">
        <v>37</v>
      </c>
      <c r="H4" s="80" t="s">
        <v>38</v>
      </c>
      <c r="I4" s="80" t="s">
        <v>37</v>
      </c>
      <c r="J4" s="80" t="s">
        <v>38</v>
      </c>
      <c r="K4" s="80" t="s">
        <v>37</v>
      </c>
      <c r="L4" s="80" t="s">
        <v>38</v>
      </c>
      <c r="M4" s="80" t="s">
        <v>37</v>
      </c>
      <c r="N4" s="80" t="s">
        <v>38</v>
      </c>
      <c r="O4" s="80" t="s">
        <v>37</v>
      </c>
      <c r="P4" s="80" t="s">
        <v>38</v>
      </c>
      <c r="Q4" s="80" t="s">
        <v>37</v>
      </c>
      <c r="R4" s="80" t="s">
        <v>38</v>
      </c>
      <c r="S4" s="80" t="s">
        <v>37</v>
      </c>
      <c r="T4" s="80" t="s">
        <v>38</v>
      </c>
      <c r="U4" s="80" t="s">
        <v>37</v>
      </c>
      <c r="V4" s="80" t="s">
        <v>38</v>
      </c>
      <c r="W4" s="80" t="s">
        <v>37</v>
      </c>
      <c r="X4" s="80" t="s">
        <v>38</v>
      </c>
      <c r="Y4" s="69" t="s">
        <v>16</v>
      </c>
    </row>
    <row r="5" spans="1:25" ht="26.25" customHeight="1">
      <c r="A5" s="310" t="s">
        <v>149</v>
      </c>
      <c r="B5" s="66" t="s">
        <v>151</v>
      </c>
      <c r="C5" s="66">
        <v>341</v>
      </c>
      <c r="D5" s="66">
        <v>563</v>
      </c>
      <c r="E5" s="66">
        <v>291</v>
      </c>
      <c r="F5" s="66">
        <v>927</v>
      </c>
      <c r="G5" s="66">
        <v>211</v>
      </c>
      <c r="H5" s="66">
        <v>397</v>
      </c>
      <c r="I5" s="66">
        <v>223</v>
      </c>
      <c r="J5" s="66">
        <v>427</v>
      </c>
      <c r="K5" s="66">
        <v>145</v>
      </c>
      <c r="L5" s="66">
        <v>69</v>
      </c>
      <c r="M5" s="66">
        <v>191</v>
      </c>
      <c r="N5" s="66">
        <v>72</v>
      </c>
      <c r="O5" s="66">
        <v>75</v>
      </c>
      <c r="P5" s="66">
        <v>15</v>
      </c>
      <c r="Q5" s="66">
        <v>1</v>
      </c>
      <c r="R5" s="66">
        <v>1</v>
      </c>
      <c r="S5" s="66">
        <f>O5+K5+G5+C5</f>
        <v>772</v>
      </c>
      <c r="T5" s="66">
        <f>P5+L5+H5+D5</f>
        <v>1044</v>
      </c>
      <c r="U5" s="66">
        <f>Q5+M5+I5+E5</f>
        <v>706</v>
      </c>
      <c r="V5" s="66">
        <f>R5+N5+J5+F5</f>
        <v>1427</v>
      </c>
      <c r="W5" s="81">
        <f>U5+S5</f>
        <v>1478</v>
      </c>
      <c r="X5" s="81">
        <f>V5+T5</f>
        <v>2471</v>
      </c>
      <c r="Y5" s="81">
        <f>X5+W5</f>
        <v>3949</v>
      </c>
    </row>
    <row r="6" spans="1:25" ht="26.25" customHeight="1">
      <c r="A6" s="314"/>
      <c r="B6" s="66" t="s">
        <v>150</v>
      </c>
      <c r="C6" s="66">
        <v>142</v>
      </c>
      <c r="D6" s="66">
        <v>456</v>
      </c>
      <c r="E6" s="66">
        <v>145</v>
      </c>
      <c r="F6" s="66">
        <v>365</v>
      </c>
      <c r="G6" s="66">
        <v>10</v>
      </c>
      <c r="H6" s="66">
        <v>27</v>
      </c>
      <c r="I6" s="66">
        <v>156</v>
      </c>
      <c r="J6" s="66">
        <v>459</v>
      </c>
      <c r="K6" s="66">
        <v>22</v>
      </c>
      <c r="L6" s="66">
        <v>9</v>
      </c>
      <c r="M6" s="66">
        <v>70</v>
      </c>
      <c r="N6" s="66">
        <v>95</v>
      </c>
      <c r="O6" s="66">
        <v>43</v>
      </c>
      <c r="P6" s="66">
        <v>35</v>
      </c>
      <c r="Q6" s="66">
        <v>2</v>
      </c>
      <c r="R6" s="66">
        <v>8</v>
      </c>
      <c r="S6" s="66">
        <f aca="true" t="shared" si="0" ref="S6:S11">O6+K6+G6+C6</f>
        <v>217</v>
      </c>
      <c r="T6" s="66">
        <f aca="true" t="shared" si="1" ref="T6:T11">P6+L6+H6+D6</f>
        <v>527</v>
      </c>
      <c r="U6" s="66">
        <f aca="true" t="shared" si="2" ref="U6:U11">Q6+M6+I6+E6</f>
        <v>373</v>
      </c>
      <c r="V6" s="66">
        <f aca="true" t="shared" si="3" ref="V6:V11">R6+N6+J6+F6</f>
        <v>927</v>
      </c>
      <c r="W6" s="81">
        <f aca="true" t="shared" si="4" ref="W6:W11">U6+S6</f>
        <v>590</v>
      </c>
      <c r="X6" s="81">
        <f aca="true" t="shared" si="5" ref="X6:X11">V6+T6</f>
        <v>1454</v>
      </c>
      <c r="Y6" s="81">
        <f aca="true" t="shared" si="6" ref="Y6:Y11">X6+W6</f>
        <v>2044</v>
      </c>
    </row>
    <row r="7" spans="1:25" ht="26.25" customHeight="1">
      <c r="A7" s="310" t="s">
        <v>152</v>
      </c>
      <c r="B7" s="66" t="s">
        <v>153</v>
      </c>
      <c r="C7" s="66">
        <v>1035</v>
      </c>
      <c r="D7" s="66">
        <v>697</v>
      </c>
      <c r="E7" s="66">
        <v>1470</v>
      </c>
      <c r="F7" s="66">
        <v>1178</v>
      </c>
      <c r="G7" s="66">
        <v>964</v>
      </c>
      <c r="H7" s="66">
        <v>1147</v>
      </c>
      <c r="I7" s="66">
        <v>1203</v>
      </c>
      <c r="J7" s="66">
        <v>1050</v>
      </c>
      <c r="K7" s="66">
        <v>275</v>
      </c>
      <c r="L7" s="66">
        <v>229</v>
      </c>
      <c r="M7" s="66">
        <v>590</v>
      </c>
      <c r="N7" s="66">
        <v>310</v>
      </c>
      <c r="O7" s="66">
        <v>120</v>
      </c>
      <c r="P7" s="66">
        <v>25</v>
      </c>
      <c r="Q7" s="66">
        <v>43</v>
      </c>
      <c r="R7" s="66">
        <v>65</v>
      </c>
      <c r="S7" s="66">
        <f t="shared" si="0"/>
        <v>2394</v>
      </c>
      <c r="T7" s="66">
        <f t="shared" si="1"/>
        <v>2098</v>
      </c>
      <c r="U7" s="66">
        <f t="shared" si="2"/>
        <v>3306</v>
      </c>
      <c r="V7" s="66">
        <f t="shared" si="3"/>
        <v>2603</v>
      </c>
      <c r="W7" s="81">
        <f t="shared" si="4"/>
        <v>5700</v>
      </c>
      <c r="X7" s="81">
        <f t="shared" si="5"/>
        <v>4701</v>
      </c>
      <c r="Y7" s="81">
        <f t="shared" si="6"/>
        <v>10401</v>
      </c>
    </row>
    <row r="8" spans="1:25" ht="26.25" customHeight="1">
      <c r="A8" s="311"/>
      <c r="B8" s="66" t="s">
        <v>154</v>
      </c>
      <c r="C8" s="66">
        <v>0</v>
      </c>
      <c r="D8" s="66">
        <v>0</v>
      </c>
      <c r="E8" s="66">
        <v>0</v>
      </c>
      <c r="F8" s="66">
        <v>0</v>
      </c>
      <c r="G8" s="66">
        <v>1138</v>
      </c>
      <c r="H8" s="66">
        <v>845</v>
      </c>
      <c r="I8" s="66">
        <v>1350</v>
      </c>
      <c r="J8" s="66">
        <v>1135</v>
      </c>
      <c r="K8" s="66">
        <v>859</v>
      </c>
      <c r="L8" s="66">
        <v>311</v>
      </c>
      <c r="M8" s="66">
        <v>403</v>
      </c>
      <c r="N8" s="66">
        <v>469</v>
      </c>
      <c r="O8" s="66">
        <v>55</v>
      </c>
      <c r="P8" s="66">
        <v>44</v>
      </c>
      <c r="Q8" s="66">
        <v>11</v>
      </c>
      <c r="R8" s="66">
        <v>19</v>
      </c>
      <c r="S8" s="66">
        <f t="shared" si="0"/>
        <v>2052</v>
      </c>
      <c r="T8" s="66">
        <f t="shared" si="1"/>
        <v>1200</v>
      </c>
      <c r="U8" s="66">
        <f t="shared" si="2"/>
        <v>1764</v>
      </c>
      <c r="V8" s="66">
        <f t="shared" si="3"/>
        <v>1623</v>
      </c>
      <c r="W8" s="81">
        <f t="shared" si="4"/>
        <v>3816</v>
      </c>
      <c r="X8" s="81">
        <f t="shared" si="5"/>
        <v>2823</v>
      </c>
      <c r="Y8" s="81">
        <f t="shared" si="6"/>
        <v>6639</v>
      </c>
    </row>
    <row r="9" spans="1:25" ht="26.25" customHeight="1">
      <c r="A9" s="314"/>
      <c r="B9" s="66" t="s">
        <v>155</v>
      </c>
      <c r="C9" s="66">
        <v>748</v>
      </c>
      <c r="D9" s="66">
        <v>461</v>
      </c>
      <c r="E9" s="66">
        <v>156</v>
      </c>
      <c r="F9" s="66">
        <v>99</v>
      </c>
      <c r="G9" s="66">
        <v>298</v>
      </c>
      <c r="H9" s="66">
        <v>778</v>
      </c>
      <c r="I9" s="66">
        <v>191</v>
      </c>
      <c r="J9" s="66">
        <v>248</v>
      </c>
      <c r="K9" s="66">
        <v>622</v>
      </c>
      <c r="L9" s="66">
        <v>35</v>
      </c>
      <c r="M9" s="66">
        <v>195</v>
      </c>
      <c r="N9" s="66">
        <v>79</v>
      </c>
      <c r="O9" s="66">
        <v>85</v>
      </c>
      <c r="P9" s="66">
        <v>20</v>
      </c>
      <c r="Q9" s="66">
        <v>64</v>
      </c>
      <c r="R9" s="66">
        <v>22</v>
      </c>
      <c r="S9" s="66">
        <f t="shared" si="0"/>
        <v>1753</v>
      </c>
      <c r="T9" s="66">
        <f t="shared" si="1"/>
        <v>1294</v>
      </c>
      <c r="U9" s="66">
        <f t="shared" si="2"/>
        <v>606</v>
      </c>
      <c r="V9" s="66">
        <f t="shared" si="3"/>
        <v>448</v>
      </c>
      <c r="W9" s="81">
        <f t="shared" si="4"/>
        <v>2359</v>
      </c>
      <c r="X9" s="81">
        <f t="shared" si="5"/>
        <v>1742</v>
      </c>
      <c r="Y9" s="81">
        <f t="shared" si="6"/>
        <v>4101</v>
      </c>
    </row>
    <row r="10" spans="1:25" ht="26.25" customHeight="1">
      <c r="A10" s="317" t="s">
        <v>156</v>
      </c>
      <c r="B10" s="318"/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240</v>
      </c>
      <c r="L10" s="66">
        <v>179</v>
      </c>
      <c r="M10" s="66">
        <v>102</v>
      </c>
      <c r="N10" s="66">
        <v>95</v>
      </c>
      <c r="O10" s="66">
        <v>60</v>
      </c>
      <c r="P10" s="66">
        <v>87</v>
      </c>
      <c r="Q10" s="66">
        <v>155</v>
      </c>
      <c r="R10" s="66">
        <v>253</v>
      </c>
      <c r="S10" s="66">
        <f t="shared" si="0"/>
        <v>300</v>
      </c>
      <c r="T10" s="66">
        <f t="shared" si="1"/>
        <v>266</v>
      </c>
      <c r="U10" s="66">
        <f t="shared" si="2"/>
        <v>257</v>
      </c>
      <c r="V10" s="66">
        <f t="shared" si="3"/>
        <v>348</v>
      </c>
      <c r="W10" s="81">
        <f t="shared" si="4"/>
        <v>557</v>
      </c>
      <c r="X10" s="81">
        <f t="shared" si="5"/>
        <v>614</v>
      </c>
      <c r="Y10" s="81">
        <f t="shared" si="6"/>
        <v>1171</v>
      </c>
    </row>
    <row r="11" spans="1:25" ht="26.25" customHeight="1">
      <c r="A11" s="317" t="s">
        <v>157</v>
      </c>
      <c r="B11" s="318"/>
      <c r="C11" s="66">
        <v>990</v>
      </c>
      <c r="D11" s="66">
        <v>421</v>
      </c>
      <c r="E11" s="66">
        <v>2954</v>
      </c>
      <c r="F11" s="66">
        <v>1220</v>
      </c>
      <c r="G11" s="66">
        <v>2376</v>
      </c>
      <c r="H11" s="66">
        <v>852</v>
      </c>
      <c r="I11" s="66">
        <v>3751</v>
      </c>
      <c r="J11" s="66">
        <v>1758</v>
      </c>
      <c r="K11" s="66">
        <v>2987</v>
      </c>
      <c r="L11" s="66">
        <v>1934</v>
      </c>
      <c r="M11" s="66">
        <v>4762</v>
      </c>
      <c r="N11" s="66">
        <v>1340</v>
      </c>
      <c r="O11" s="66">
        <v>3245</v>
      </c>
      <c r="P11" s="66">
        <v>624</v>
      </c>
      <c r="Q11" s="66">
        <v>2391</v>
      </c>
      <c r="R11" s="66">
        <v>185</v>
      </c>
      <c r="S11" s="66">
        <f t="shared" si="0"/>
        <v>9598</v>
      </c>
      <c r="T11" s="66">
        <f t="shared" si="1"/>
        <v>3831</v>
      </c>
      <c r="U11" s="66">
        <f t="shared" si="2"/>
        <v>13858</v>
      </c>
      <c r="V11" s="66">
        <f t="shared" si="3"/>
        <v>4503</v>
      </c>
      <c r="W11" s="81">
        <f t="shared" si="4"/>
        <v>23456</v>
      </c>
      <c r="X11" s="81">
        <f t="shared" si="5"/>
        <v>8334</v>
      </c>
      <c r="Y11" s="81">
        <f t="shared" si="6"/>
        <v>31790</v>
      </c>
    </row>
    <row r="12" spans="1:25" ht="26.25" customHeight="1">
      <c r="A12" s="271" t="s">
        <v>0</v>
      </c>
      <c r="B12" s="272"/>
      <c r="C12" s="81">
        <f>C11+C10+C9+C8+C7+C6+C5</f>
        <v>3256</v>
      </c>
      <c r="D12" s="81">
        <f aca="true" t="shared" si="7" ref="D12:Y12">D11+D10+D9+D8+D7+D6+D5</f>
        <v>2598</v>
      </c>
      <c r="E12" s="81">
        <f t="shared" si="7"/>
        <v>5016</v>
      </c>
      <c r="F12" s="81">
        <f t="shared" si="7"/>
        <v>3789</v>
      </c>
      <c r="G12" s="81">
        <f t="shared" si="7"/>
        <v>4997</v>
      </c>
      <c r="H12" s="81">
        <f t="shared" si="7"/>
        <v>4046</v>
      </c>
      <c r="I12" s="81">
        <f t="shared" si="7"/>
        <v>6874</v>
      </c>
      <c r="J12" s="81">
        <f t="shared" si="7"/>
        <v>5077</v>
      </c>
      <c r="K12" s="81">
        <f t="shared" si="7"/>
        <v>5150</v>
      </c>
      <c r="L12" s="81">
        <f t="shared" si="7"/>
        <v>2766</v>
      </c>
      <c r="M12" s="81">
        <f t="shared" si="7"/>
        <v>6313</v>
      </c>
      <c r="N12" s="81">
        <f t="shared" si="7"/>
        <v>2460</v>
      </c>
      <c r="O12" s="81">
        <f t="shared" si="7"/>
        <v>3683</v>
      </c>
      <c r="P12" s="81">
        <f t="shared" si="7"/>
        <v>850</v>
      </c>
      <c r="Q12" s="81">
        <f t="shared" si="7"/>
        <v>2667</v>
      </c>
      <c r="R12" s="81">
        <f t="shared" si="7"/>
        <v>553</v>
      </c>
      <c r="S12" s="81">
        <f t="shared" si="7"/>
        <v>17086</v>
      </c>
      <c r="T12" s="81">
        <f t="shared" si="7"/>
        <v>10260</v>
      </c>
      <c r="U12" s="81">
        <f t="shared" si="7"/>
        <v>20870</v>
      </c>
      <c r="V12" s="81">
        <f t="shared" si="7"/>
        <v>11879</v>
      </c>
      <c r="W12" s="81">
        <f t="shared" si="7"/>
        <v>37956</v>
      </c>
      <c r="X12" s="81">
        <f t="shared" si="7"/>
        <v>22139</v>
      </c>
      <c r="Y12" s="81">
        <f t="shared" si="7"/>
        <v>60095</v>
      </c>
    </row>
  </sheetData>
  <sheetProtection/>
  <mergeCells count="24">
    <mergeCell ref="A1:Y1"/>
    <mergeCell ref="A2:A4"/>
    <mergeCell ref="B2:B4"/>
    <mergeCell ref="C2:F2"/>
    <mergeCell ref="G2:J2"/>
    <mergeCell ref="O2:R2"/>
    <mergeCell ref="S2:Y2"/>
    <mergeCell ref="C3:D3"/>
    <mergeCell ref="S3:T3"/>
    <mergeCell ref="U3:V3"/>
    <mergeCell ref="W3:Y3"/>
    <mergeCell ref="K2:N2"/>
    <mergeCell ref="K3:L3"/>
    <mergeCell ref="M3:N3"/>
    <mergeCell ref="O3:P3"/>
    <mergeCell ref="Q3:R3"/>
    <mergeCell ref="A7:A9"/>
    <mergeCell ref="A10:B10"/>
    <mergeCell ref="A11:B11"/>
    <mergeCell ref="A12:B12"/>
    <mergeCell ref="G3:H3"/>
    <mergeCell ref="I3:J3"/>
    <mergeCell ref="A5:A6"/>
    <mergeCell ref="E3:F3"/>
  </mergeCells>
  <printOptions/>
  <pageMargins left="0.17" right="0.1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92"/>
  <sheetViews>
    <sheetView rightToLeft="1" zoomScale="70" zoomScaleNormal="70" zoomScaleSheetLayoutView="75" zoomScalePageLayoutView="0" workbookViewId="0" topLeftCell="A1">
      <selection activeCell="AJ14" sqref="AJ14:AJ29"/>
    </sheetView>
  </sheetViews>
  <sheetFormatPr defaultColWidth="9.140625" defaultRowHeight="15"/>
  <cols>
    <col min="1" max="1" width="9.00390625" style="8" customWidth="1"/>
    <col min="2" max="2" width="16.7109375" style="8" bestFit="1" customWidth="1"/>
    <col min="3" max="3" width="5.8515625" style="8" customWidth="1"/>
    <col min="4" max="4" width="5.421875" style="7" hidden="1" customWidth="1"/>
    <col min="5" max="6" width="5.00390625" style="7" hidden="1" customWidth="1"/>
    <col min="7" max="7" width="5.421875" style="7" hidden="1" customWidth="1"/>
    <col min="8" max="9" width="7.421875" style="7" hidden="1" customWidth="1"/>
    <col min="10" max="10" width="5.421875" style="7" hidden="1" customWidth="1"/>
    <col min="11" max="11" width="4.7109375" style="7" hidden="1" customWidth="1"/>
    <col min="12" max="12" width="6.28125" style="7" hidden="1" customWidth="1"/>
    <col min="13" max="13" width="5.8515625" style="7" hidden="1" customWidth="1"/>
    <col min="14" max="17" width="4.7109375" style="7" hidden="1" customWidth="1"/>
    <col min="18" max="18" width="5.421875" style="7" hidden="1" customWidth="1"/>
    <col min="19" max="19" width="4.7109375" style="7" hidden="1" customWidth="1"/>
    <col min="20" max="20" width="6.140625" style="7" hidden="1" customWidth="1"/>
    <col min="21" max="21" width="5.8515625" style="7" hidden="1" customWidth="1"/>
    <col min="22" max="23" width="6.140625" style="7" hidden="1" customWidth="1"/>
    <col min="24" max="24" width="5.8515625" style="7" hidden="1" customWidth="1"/>
    <col min="25" max="26" width="4.7109375" style="7" hidden="1" customWidth="1"/>
    <col min="27" max="27" width="4.28125" style="7" hidden="1" customWidth="1"/>
    <col min="28" max="28" width="4.7109375" style="7" hidden="1" customWidth="1"/>
    <col min="29" max="29" width="5.00390625" style="7" hidden="1" customWidth="1"/>
    <col min="30" max="31" width="4.421875" style="7" hidden="1" customWidth="1"/>
    <col min="32" max="34" width="7.421875" style="7" bestFit="1" customWidth="1"/>
    <col min="35" max="35" width="4.57421875" style="7" customWidth="1"/>
    <col min="36" max="36" width="10.140625" style="40" customWidth="1"/>
    <col min="37" max="37" width="9.421875" style="48" customWidth="1"/>
    <col min="38" max="38" width="9.8515625" style="40" customWidth="1"/>
    <col min="39" max="39" width="5.57421875" style="40" customWidth="1"/>
    <col min="40" max="40" width="7.140625" style="40" customWidth="1"/>
    <col min="41" max="41" width="7.28125" style="40" bestFit="1" customWidth="1"/>
    <col min="42" max="70" width="4.57421875" style="7" customWidth="1"/>
    <col min="71" max="16384" width="9.00390625" style="7" customWidth="1"/>
  </cols>
  <sheetData>
    <row r="1" spans="1:70" ht="33.75" customHeight="1">
      <c r="A1" s="150" t="s">
        <v>343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4" customHeight="1">
      <c r="A2" s="160" t="s">
        <v>195</v>
      </c>
      <c r="B2" s="160"/>
      <c r="C2" s="160"/>
      <c r="D2" s="159" t="s">
        <v>7</v>
      </c>
      <c r="E2" s="159"/>
      <c r="F2" s="159" t="s">
        <v>34</v>
      </c>
      <c r="G2" s="159"/>
      <c r="H2" s="159" t="s">
        <v>25</v>
      </c>
      <c r="I2" s="159"/>
      <c r="J2" s="159" t="s">
        <v>8</v>
      </c>
      <c r="K2" s="159"/>
      <c r="L2" s="159" t="s">
        <v>9</v>
      </c>
      <c r="M2" s="159"/>
      <c r="N2" s="159" t="s">
        <v>30</v>
      </c>
      <c r="O2" s="159"/>
      <c r="P2" s="159" t="s">
        <v>10</v>
      </c>
      <c r="Q2" s="159"/>
      <c r="R2" s="159" t="s">
        <v>11</v>
      </c>
      <c r="S2" s="159"/>
      <c r="T2" s="159" t="s">
        <v>197</v>
      </c>
      <c r="U2" s="159"/>
      <c r="V2" s="159" t="s">
        <v>26</v>
      </c>
      <c r="W2" s="159"/>
      <c r="X2" s="160" t="s">
        <v>27</v>
      </c>
      <c r="Y2" s="160"/>
      <c r="Z2" s="160" t="s">
        <v>13</v>
      </c>
      <c r="AA2" s="160"/>
      <c r="AB2" s="160" t="s">
        <v>14</v>
      </c>
      <c r="AC2" s="160"/>
      <c r="AD2" s="160" t="s">
        <v>15</v>
      </c>
      <c r="AE2" s="160"/>
      <c r="AF2" s="160" t="s">
        <v>0</v>
      </c>
      <c r="AG2" s="160"/>
      <c r="AH2" s="160"/>
      <c r="AI2" s="2"/>
      <c r="AJ2" s="131" t="s">
        <v>195</v>
      </c>
      <c r="AK2" s="132"/>
      <c r="AL2" s="133"/>
      <c r="AM2" s="124" t="s">
        <v>195</v>
      </c>
      <c r="AN2" s="124" t="s">
        <v>4</v>
      </c>
      <c r="AO2" s="124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32.25" customHeight="1">
      <c r="A3" s="160"/>
      <c r="B3" s="160"/>
      <c r="C3" s="160"/>
      <c r="D3" s="18" t="s">
        <v>37</v>
      </c>
      <c r="E3" s="18" t="s">
        <v>38</v>
      </c>
      <c r="F3" s="18" t="s">
        <v>37</v>
      </c>
      <c r="G3" s="18" t="s">
        <v>38</v>
      </c>
      <c r="H3" s="18" t="s">
        <v>37</v>
      </c>
      <c r="I3" s="18" t="s">
        <v>38</v>
      </c>
      <c r="J3" s="18" t="s">
        <v>37</v>
      </c>
      <c r="K3" s="18" t="s">
        <v>38</v>
      </c>
      <c r="L3" s="18" t="s">
        <v>37</v>
      </c>
      <c r="M3" s="18" t="s">
        <v>38</v>
      </c>
      <c r="N3" s="18" t="s">
        <v>37</v>
      </c>
      <c r="O3" s="18" t="s">
        <v>38</v>
      </c>
      <c r="P3" s="18" t="s">
        <v>37</v>
      </c>
      <c r="Q3" s="18" t="s">
        <v>38</v>
      </c>
      <c r="R3" s="18" t="s">
        <v>37</v>
      </c>
      <c r="S3" s="18" t="s">
        <v>38</v>
      </c>
      <c r="T3" s="18" t="s">
        <v>37</v>
      </c>
      <c r="U3" s="18" t="s">
        <v>38</v>
      </c>
      <c r="V3" s="18" t="s">
        <v>37</v>
      </c>
      <c r="W3" s="18" t="s">
        <v>38</v>
      </c>
      <c r="X3" s="18" t="s">
        <v>37</v>
      </c>
      <c r="Y3" s="18" t="s">
        <v>38</v>
      </c>
      <c r="Z3" s="18" t="s">
        <v>37</v>
      </c>
      <c r="AA3" s="18" t="s">
        <v>38</v>
      </c>
      <c r="AB3" s="18" t="s">
        <v>37</v>
      </c>
      <c r="AC3" s="18" t="s">
        <v>38</v>
      </c>
      <c r="AD3" s="18" t="s">
        <v>37</v>
      </c>
      <c r="AE3" s="18" t="s">
        <v>38</v>
      </c>
      <c r="AF3" s="18" t="s">
        <v>37</v>
      </c>
      <c r="AG3" s="18" t="s">
        <v>38</v>
      </c>
      <c r="AH3" s="19" t="s">
        <v>16</v>
      </c>
      <c r="AI3" s="2"/>
      <c r="AJ3" s="134"/>
      <c r="AK3" s="135"/>
      <c r="AL3" s="136"/>
      <c r="AM3" s="125"/>
      <c r="AN3" s="39" t="s">
        <v>37</v>
      </c>
      <c r="AO3" s="39" t="s">
        <v>38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28.5" customHeight="1">
      <c r="A4" s="152" t="s">
        <v>17</v>
      </c>
      <c r="B4" s="152"/>
      <c r="C4" s="20" t="s">
        <v>1</v>
      </c>
      <c r="D4" s="20">
        <v>22</v>
      </c>
      <c r="E4" s="20">
        <v>13</v>
      </c>
      <c r="F4" s="20">
        <v>7</v>
      </c>
      <c r="G4" s="20">
        <v>2</v>
      </c>
      <c r="H4" s="20">
        <v>247</v>
      </c>
      <c r="I4" s="20">
        <v>242</v>
      </c>
      <c r="J4" s="20">
        <v>21</v>
      </c>
      <c r="K4" s="20">
        <v>11</v>
      </c>
      <c r="L4" s="20">
        <v>32</v>
      </c>
      <c r="M4" s="20">
        <v>17</v>
      </c>
      <c r="N4" s="20">
        <v>5</v>
      </c>
      <c r="O4" s="20">
        <v>7</v>
      </c>
      <c r="P4" s="20">
        <v>4</v>
      </c>
      <c r="Q4" s="20">
        <v>3</v>
      </c>
      <c r="R4" s="20">
        <v>13</v>
      </c>
      <c r="S4" s="20">
        <v>16</v>
      </c>
      <c r="T4" s="20">
        <v>85</v>
      </c>
      <c r="U4" s="20">
        <v>58</v>
      </c>
      <c r="V4" s="20">
        <v>37</v>
      </c>
      <c r="W4" s="20">
        <v>29</v>
      </c>
      <c r="X4" s="20">
        <v>13</v>
      </c>
      <c r="Y4" s="20">
        <v>14</v>
      </c>
      <c r="Z4" s="20">
        <v>1</v>
      </c>
      <c r="AA4" s="20">
        <v>1</v>
      </c>
      <c r="AB4" s="20">
        <v>9</v>
      </c>
      <c r="AC4" s="20">
        <v>5</v>
      </c>
      <c r="AD4" s="20">
        <v>2</v>
      </c>
      <c r="AE4" s="20">
        <v>0</v>
      </c>
      <c r="AF4" s="21">
        <f>+D4+F4+H4+J4+L4+N4+P4+R4+T4+V4+X4+Z4+AB4+AD4</f>
        <v>498</v>
      </c>
      <c r="AG4" s="21">
        <f>+E4+G4+I4+K4+M4+O4+Q4+S4+U4+W4+Y4+AA4+AC4+AE4</f>
        <v>418</v>
      </c>
      <c r="AH4" s="21">
        <f>AG4+AF4</f>
        <v>916</v>
      </c>
      <c r="AI4" s="2"/>
      <c r="AJ4" s="105" t="s">
        <v>17</v>
      </c>
      <c r="AK4" s="106"/>
      <c r="AL4" s="32" t="s">
        <v>1</v>
      </c>
      <c r="AM4" s="32" t="s">
        <v>274</v>
      </c>
      <c r="AN4" s="42">
        <f>+'مرحلة أولى محافظات'!BO4</f>
        <v>0</v>
      </c>
      <c r="AO4" s="42">
        <f>+'مرحلة أولى محافظات'!BP4</f>
        <v>0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33" customHeight="1">
      <c r="A5" s="152"/>
      <c r="B5" s="152"/>
      <c r="C5" s="20" t="s">
        <v>28</v>
      </c>
      <c r="D5" s="20">
        <v>92</v>
      </c>
      <c r="E5" s="20">
        <v>44</v>
      </c>
      <c r="F5" s="20">
        <v>53</v>
      </c>
      <c r="G5" s="20">
        <v>16</v>
      </c>
      <c r="H5" s="20">
        <v>1046</v>
      </c>
      <c r="I5" s="20">
        <v>798</v>
      </c>
      <c r="J5" s="20">
        <v>39</v>
      </c>
      <c r="K5" s="20">
        <v>18</v>
      </c>
      <c r="L5" s="20">
        <v>140</v>
      </c>
      <c r="M5" s="20">
        <v>121</v>
      </c>
      <c r="N5" s="20">
        <v>24</v>
      </c>
      <c r="O5" s="20">
        <v>13</v>
      </c>
      <c r="P5" s="20">
        <v>14</v>
      </c>
      <c r="Q5" s="20">
        <v>11</v>
      </c>
      <c r="R5" s="20">
        <v>43</v>
      </c>
      <c r="S5" s="20">
        <v>39</v>
      </c>
      <c r="T5" s="20">
        <v>416</v>
      </c>
      <c r="U5" s="20">
        <v>299</v>
      </c>
      <c r="V5" s="20">
        <v>140</v>
      </c>
      <c r="W5" s="20">
        <v>103</v>
      </c>
      <c r="X5" s="20">
        <v>95</v>
      </c>
      <c r="Y5" s="20">
        <v>72</v>
      </c>
      <c r="Z5" s="20">
        <v>16</v>
      </c>
      <c r="AA5" s="20">
        <v>8</v>
      </c>
      <c r="AB5" s="20">
        <v>86</v>
      </c>
      <c r="AC5" s="20">
        <v>47</v>
      </c>
      <c r="AD5" s="20">
        <v>7</v>
      </c>
      <c r="AE5" s="20">
        <v>4</v>
      </c>
      <c r="AF5" s="21">
        <f aca="true" t="shared" si="0" ref="AF5:AF68">+D5+F5+H5+J5+L5+N5+P5+R5+T5+V5+X5+Z5+AB5+AD5</f>
        <v>2211</v>
      </c>
      <c r="AG5" s="21">
        <f aca="true" t="shared" si="1" ref="AG5:AG68">+E5+G5+I5+K5+M5+O5+Q5+S5+U5+W5+Y5+AA5+AC5+AE5</f>
        <v>1593</v>
      </c>
      <c r="AH5" s="21">
        <f aca="true" t="shared" si="2" ref="AH5:AH68">AG5+AF5</f>
        <v>3804</v>
      </c>
      <c r="AI5" s="2"/>
      <c r="AJ5" s="107"/>
      <c r="AK5" s="108"/>
      <c r="AL5" s="32" t="s">
        <v>28</v>
      </c>
      <c r="AM5" s="32" t="s">
        <v>274</v>
      </c>
      <c r="AN5" s="42">
        <f>+'مرحلة أولى محافظات'!BO5</f>
        <v>0</v>
      </c>
      <c r="AO5" s="42">
        <f>+'مرحلة أولى محافظات'!BP5</f>
        <v>0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27.75" customHeight="1">
      <c r="A6" s="152" t="s">
        <v>18</v>
      </c>
      <c r="B6" s="152"/>
      <c r="C6" s="20" t="s">
        <v>1</v>
      </c>
      <c r="D6" s="20">
        <v>2</v>
      </c>
      <c r="E6" s="20">
        <v>0</v>
      </c>
      <c r="F6" s="20">
        <v>0</v>
      </c>
      <c r="G6" s="20">
        <v>1</v>
      </c>
      <c r="H6" s="20">
        <v>112</v>
      </c>
      <c r="I6" s="20">
        <v>90</v>
      </c>
      <c r="J6" s="20">
        <v>0</v>
      </c>
      <c r="K6" s="20">
        <v>1</v>
      </c>
      <c r="L6" s="20">
        <v>8</v>
      </c>
      <c r="M6" s="20">
        <v>4</v>
      </c>
      <c r="N6" s="20">
        <v>0</v>
      </c>
      <c r="O6" s="20">
        <v>0</v>
      </c>
      <c r="P6" s="20">
        <v>1</v>
      </c>
      <c r="Q6" s="20">
        <v>0</v>
      </c>
      <c r="R6" s="20">
        <v>3</v>
      </c>
      <c r="S6" s="20">
        <v>2</v>
      </c>
      <c r="T6" s="20">
        <v>27</v>
      </c>
      <c r="U6" s="20">
        <v>14</v>
      </c>
      <c r="V6" s="20">
        <v>7</v>
      </c>
      <c r="W6" s="20">
        <v>5</v>
      </c>
      <c r="X6" s="20">
        <v>6</v>
      </c>
      <c r="Y6" s="20">
        <v>2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1">
        <f t="shared" si="0"/>
        <v>166</v>
      </c>
      <c r="AG6" s="21">
        <f t="shared" si="1"/>
        <v>119</v>
      </c>
      <c r="AH6" s="21">
        <f t="shared" si="2"/>
        <v>285</v>
      </c>
      <c r="AI6" s="2"/>
      <c r="AJ6" s="105" t="s">
        <v>18</v>
      </c>
      <c r="AK6" s="106"/>
      <c r="AL6" s="32" t="s">
        <v>1</v>
      </c>
      <c r="AM6" s="32" t="s">
        <v>274</v>
      </c>
      <c r="AN6" s="42">
        <f>+'مرحلة أولى محافظات'!BO6</f>
        <v>0</v>
      </c>
      <c r="AO6" s="42">
        <f>+'مرحلة أولى محافظات'!BP6</f>
        <v>0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27.75" customHeight="1">
      <c r="A7" s="152"/>
      <c r="B7" s="152"/>
      <c r="C7" s="20" t="s">
        <v>28</v>
      </c>
      <c r="D7" s="20">
        <v>11</v>
      </c>
      <c r="E7" s="20">
        <v>0</v>
      </c>
      <c r="F7" s="20">
        <v>1</v>
      </c>
      <c r="G7" s="20">
        <v>1</v>
      </c>
      <c r="H7" s="20">
        <v>565</v>
      </c>
      <c r="I7" s="20">
        <v>300</v>
      </c>
      <c r="J7" s="20">
        <v>12</v>
      </c>
      <c r="K7" s="20">
        <v>45</v>
      </c>
      <c r="L7" s="20">
        <v>28</v>
      </c>
      <c r="M7" s="20">
        <v>15</v>
      </c>
      <c r="N7" s="20">
        <v>0</v>
      </c>
      <c r="O7" s="20">
        <v>0</v>
      </c>
      <c r="P7" s="20">
        <v>1</v>
      </c>
      <c r="Q7" s="20">
        <v>0</v>
      </c>
      <c r="R7" s="20">
        <v>24</v>
      </c>
      <c r="S7" s="20">
        <v>19</v>
      </c>
      <c r="T7" s="20">
        <v>218</v>
      </c>
      <c r="U7" s="20">
        <v>118</v>
      </c>
      <c r="V7" s="20">
        <v>10</v>
      </c>
      <c r="W7" s="20">
        <v>6</v>
      </c>
      <c r="X7" s="20">
        <v>9</v>
      </c>
      <c r="Y7" s="20">
        <v>2</v>
      </c>
      <c r="Z7" s="20">
        <v>2</v>
      </c>
      <c r="AA7" s="20">
        <v>0</v>
      </c>
      <c r="AB7" s="20">
        <v>6</v>
      </c>
      <c r="AC7" s="20">
        <v>3</v>
      </c>
      <c r="AD7" s="20">
        <v>0</v>
      </c>
      <c r="AE7" s="20">
        <v>0</v>
      </c>
      <c r="AF7" s="21">
        <f t="shared" si="0"/>
        <v>887</v>
      </c>
      <c r="AG7" s="21">
        <f t="shared" si="1"/>
        <v>509</v>
      </c>
      <c r="AH7" s="21">
        <f t="shared" si="2"/>
        <v>1396</v>
      </c>
      <c r="AI7" s="2"/>
      <c r="AJ7" s="107"/>
      <c r="AK7" s="108"/>
      <c r="AL7" s="32" t="s">
        <v>28</v>
      </c>
      <c r="AM7" s="32" t="s">
        <v>274</v>
      </c>
      <c r="AN7" s="42">
        <f>+'مرحلة أولى محافظات'!BO7</f>
        <v>0</v>
      </c>
      <c r="AO7" s="42">
        <f>+'مرحلة أولى محافظات'!BP7</f>
        <v>0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31.5" customHeight="1">
      <c r="A8" s="152" t="s">
        <v>19</v>
      </c>
      <c r="B8" s="152"/>
      <c r="C8" s="20" t="s">
        <v>1</v>
      </c>
      <c r="D8" s="20">
        <v>5</v>
      </c>
      <c r="E8" s="20">
        <v>15</v>
      </c>
      <c r="F8" s="20">
        <v>3</v>
      </c>
      <c r="G8" s="20">
        <v>8</v>
      </c>
      <c r="H8" s="20">
        <v>75</v>
      </c>
      <c r="I8" s="20">
        <v>185</v>
      </c>
      <c r="J8" s="20">
        <v>8</v>
      </c>
      <c r="K8" s="20">
        <v>25</v>
      </c>
      <c r="L8" s="20">
        <v>9</v>
      </c>
      <c r="M8" s="20">
        <v>29</v>
      </c>
      <c r="N8" s="20">
        <v>9</v>
      </c>
      <c r="O8" s="20">
        <v>22</v>
      </c>
      <c r="P8" s="20">
        <v>1</v>
      </c>
      <c r="Q8" s="20">
        <v>11</v>
      </c>
      <c r="R8" s="20">
        <v>2</v>
      </c>
      <c r="S8" s="20">
        <v>6</v>
      </c>
      <c r="T8" s="20">
        <v>15</v>
      </c>
      <c r="U8" s="20">
        <v>68</v>
      </c>
      <c r="V8" s="20">
        <v>12</v>
      </c>
      <c r="W8" s="20">
        <v>95</v>
      </c>
      <c r="X8" s="20">
        <v>3</v>
      </c>
      <c r="Y8" s="20">
        <v>3</v>
      </c>
      <c r="Z8" s="20">
        <v>2</v>
      </c>
      <c r="AA8" s="20">
        <v>2</v>
      </c>
      <c r="AB8" s="20">
        <v>5</v>
      </c>
      <c r="AC8" s="20">
        <v>8</v>
      </c>
      <c r="AD8" s="20">
        <v>2</v>
      </c>
      <c r="AE8" s="20">
        <v>1</v>
      </c>
      <c r="AF8" s="21">
        <f t="shared" si="0"/>
        <v>151</v>
      </c>
      <c r="AG8" s="21">
        <f t="shared" si="1"/>
        <v>478</v>
      </c>
      <c r="AH8" s="21">
        <f t="shared" si="2"/>
        <v>629</v>
      </c>
      <c r="AI8" s="2"/>
      <c r="AJ8" s="105" t="s">
        <v>19</v>
      </c>
      <c r="AK8" s="106"/>
      <c r="AL8" s="32" t="s">
        <v>1</v>
      </c>
      <c r="AM8" s="32" t="s">
        <v>274</v>
      </c>
      <c r="AN8" s="42">
        <f>+'مرحلة أولى محافظات'!BO8</f>
        <v>0</v>
      </c>
      <c r="AO8" s="42">
        <f>+'مرحلة أولى محافظات'!BP8</f>
        <v>0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30" customHeight="1">
      <c r="A9" s="152"/>
      <c r="B9" s="152"/>
      <c r="C9" s="20" t="s">
        <v>28</v>
      </c>
      <c r="D9" s="20">
        <v>9</v>
      </c>
      <c r="E9" s="20">
        <v>22</v>
      </c>
      <c r="F9" s="20">
        <v>6</v>
      </c>
      <c r="G9" s="20">
        <v>12</v>
      </c>
      <c r="H9" s="20">
        <v>135</v>
      </c>
      <c r="I9" s="20">
        <v>410</v>
      </c>
      <c r="J9" s="20">
        <v>10</v>
      </c>
      <c r="K9" s="20">
        <v>85</v>
      </c>
      <c r="L9" s="20">
        <v>13</v>
      </c>
      <c r="M9" s="20">
        <v>85</v>
      </c>
      <c r="N9" s="20">
        <v>11</v>
      </c>
      <c r="O9" s="20">
        <v>94</v>
      </c>
      <c r="P9" s="20">
        <v>2</v>
      </c>
      <c r="Q9" s="20">
        <v>15</v>
      </c>
      <c r="R9" s="20">
        <v>4</v>
      </c>
      <c r="S9" s="20">
        <v>10</v>
      </c>
      <c r="T9" s="20">
        <v>45</v>
      </c>
      <c r="U9" s="20">
        <v>150</v>
      </c>
      <c r="V9" s="20">
        <v>12</v>
      </c>
      <c r="W9" s="20">
        <v>35</v>
      </c>
      <c r="X9" s="20">
        <v>8</v>
      </c>
      <c r="Y9" s="20">
        <v>65</v>
      </c>
      <c r="Z9" s="20">
        <v>4</v>
      </c>
      <c r="AA9" s="20">
        <v>13</v>
      </c>
      <c r="AB9" s="20">
        <v>14</v>
      </c>
      <c r="AC9" s="20">
        <v>14</v>
      </c>
      <c r="AD9" s="20">
        <v>6</v>
      </c>
      <c r="AE9" s="20">
        <v>3</v>
      </c>
      <c r="AF9" s="21">
        <f t="shared" si="0"/>
        <v>279</v>
      </c>
      <c r="AG9" s="21">
        <f t="shared" si="1"/>
        <v>1013</v>
      </c>
      <c r="AH9" s="21">
        <f t="shared" si="2"/>
        <v>1292</v>
      </c>
      <c r="AI9" s="2"/>
      <c r="AJ9" s="107"/>
      <c r="AK9" s="108"/>
      <c r="AL9" s="32" t="s">
        <v>28</v>
      </c>
      <c r="AM9" s="32" t="s">
        <v>274</v>
      </c>
      <c r="AN9" s="42">
        <f>+'مرحلة أولى محافظات'!BO9</f>
        <v>0</v>
      </c>
      <c r="AO9" s="42">
        <f>+'مرحلة أولى محافظات'!BP9</f>
        <v>0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25.5" customHeight="1">
      <c r="A10" s="152" t="s">
        <v>204</v>
      </c>
      <c r="B10" s="152"/>
      <c r="C10" s="20" t="s">
        <v>1</v>
      </c>
      <c r="D10" s="20">
        <v>5</v>
      </c>
      <c r="E10" s="20">
        <v>4</v>
      </c>
      <c r="F10" s="20">
        <v>4</v>
      </c>
      <c r="G10" s="20">
        <v>1</v>
      </c>
      <c r="H10" s="20">
        <v>312</v>
      </c>
      <c r="I10" s="20">
        <v>117</v>
      </c>
      <c r="J10" s="20">
        <v>6</v>
      </c>
      <c r="K10" s="20">
        <v>0</v>
      </c>
      <c r="L10" s="20">
        <v>31</v>
      </c>
      <c r="M10" s="20">
        <v>17</v>
      </c>
      <c r="N10" s="20">
        <v>5</v>
      </c>
      <c r="O10" s="20">
        <v>3</v>
      </c>
      <c r="P10" s="20">
        <v>3</v>
      </c>
      <c r="Q10" s="20">
        <v>2</v>
      </c>
      <c r="R10" s="20">
        <v>17</v>
      </c>
      <c r="S10" s="20">
        <v>7</v>
      </c>
      <c r="T10" s="20">
        <v>62</v>
      </c>
      <c r="U10" s="20">
        <v>35</v>
      </c>
      <c r="V10" s="20">
        <v>30</v>
      </c>
      <c r="W10" s="20">
        <v>11</v>
      </c>
      <c r="X10" s="20">
        <v>19</v>
      </c>
      <c r="Y10" s="20">
        <v>4</v>
      </c>
      <c r="Z10" s="20">
        <v>7</v>
      </c>
      <c r="AA10" s="20">
        <v>3</v>
      </c>
      <c r="AB10" s="20">
        <v>19</v>
      </c>
      <c r="AC10" s="20">
        <v>4</v>
      </c>
      <c r="AD10" s="20">
        <v>1</v>
      </c>
      <c r="AE10" s="20">
        <v>1</v>
      </c>
      <c r="AF10" s="21">
        <f t="shared" si="0"/>
        <v>521</v>
      </c>
      <c r="AG10" s="21">
        <f t="shared" si="1"/>
        <v>209</v>
      </c>
      <c r="AH10" s="21">
        <f t="shared" si="2"/>
        <v>730</v>
      </c>
      <c r="AI10" s="2"/>
      <c r="AJ10" s="105" t="s">
        <v>204</v>
      </c>
      <c r="AK10" s="106"/>
      <c r="AL10" s="32" t="s">
        <v>1</v>
      </c>
      <c r="AM10" s="32" t="s">
        <v>274</v>
      </c>
      <c r="AN10" s="42">
        <f>+'مرحلة أولى محافظات'!BO10</f>
        <v>0</v>
      </c>
      <c r="AO10" s="42">
        <f>+'مرحلة أولى محافظات'!BP10</f>
        <v>0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30" customHeight="1">
      <c r="A11" s="152"/>
      <c r="B11" s="152"/>
      <c r="C11" s="20" t="s">
        <v>28</v>
      </c>
      <c r="D11" s="20">
        <v>12</v>
      </c>
      <c r="E11" s="20">
        <v>12</v>
      </c>
      <c r="F11" s="20">
        <v>9</v>
      </c>
      <c r="G11" s="20">
        <v>6</v>
      </c>
      <c r="H11" s="20">
        <v>947</v>
      </c>
      <c r="I11" s="20">
        <v>451</v>
      </c>
      <c r="J11" s="20">
        <v>13</v>
      </c>
      <c r="K11" s="20">
        <v>6</v>
      </c>
      <c r="L11" s="20">
        <v>72</v>
      </c>
      <c r="M11" s="20">
        <v>58</v>
      </c>
      <c r="N11" s="20">
        <v>11</v>
      </c>
      <c r="O11" s="20">
        <v>9</v>
      </c>
      <c r="P11" s="20">
        <v>8</v>
      </c>
      <c r="Q11" s="20">
        <v>8</v>
      </c>
      <c r="R11" s="20">
        <v>40</v>
      </c>
      <c r="S11" s="20">
        <v>23</v>
      </c>
      <c r="T11" s="20">
        <v>248</v>
      </c>
      <c r="U11" s="20">
        <v>113</v>
      </c>
      <c r="V11" s="20">
        <v>61</v>
      </c>
      <c r="W11" s="20">
        <v>42</v>
      </c>
      <c r="X11" s="20">
        <v>55</v>
      </c>
      <c r="Y11" s="20">
        <v>27</v>
      </c>
      <c r="Z11" s="20">
        <v>16</v>
      </c>
      <c r="AA11" s="20">
        <v>10</v>
      </c>
      <c r="AB11" s="20">
        <v>51</v>
      </c>
      <c r="AC11" s="20">
        <v>23</v>
      </c>
      <c r="AD11" s="20">
        <v>3</v>
      </c>
      <c r="AE11" s="20">
        <v>2</v>
      </c>
      <c r="AF11" s="21">
        <f t="shared" si="0"/>
        <v>1546</v>
      </c>
      <c r="AG11" s="21">
        <f t="shared" si="1"/>
        <v>790</v>
      </c>
      <c r="AH11" s="21">
        <f t="shared" si="2"/>
        <v>2336</v>
      </c>
      <c r="AI11" s="2"/>
      <c r="AJ11" s="107"/>
      <c r="AK11" s="108"/>
      <c r="AL11" s="32" t="s">
        <v>28</v>
      </c>
      <c r="AM11" s="32" t="s">
        <v>274</v>
      </c>
      <c r="AN11" s="42">
        <f>+'مرحلة أولى محافظات'!BO11</f>
        <v>0</v>
      </c>
      <c r="AO11" s="42">
        <f>+'مرحلة أولى محافظات'!BP11</f>
        <v>0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28.5" customHeight="1">
      <c r="A12" s="152" t="s">
        <v>205</v>
      </c>
      <c r="B12" s="152"/>
      <c r="C12" s="20" t="s">
        <v>1</v>
      </c>
      <c r="D12" s="20">
        <v>4</v>
      </c>
      <c r="E12" s="20">
        <v>10</v>
      </c>
      <c r="F12" s="20">
        <v>9</v>
      </c>
      <c r="G12" s="20">
        <v>5</v>
      </c>
      <c r="H12" s="20">
        <v>120</v>
      </c>
      <c r="I12" s="20">
        <v>155</v>
      </c>
      <c r="J12" s="20">
        <v>2</v>
      </c>
      <c r="K12" s="20">
        <v>1</v>
      </c>
      <c r="L12" s="20">
        <v>9</v>
      </c>
      <c r="M12" s="20">
        <v>9</v>
      </c>
      <c r="N12" s="20">
        <v>2</v>
      </c>
      <c r="O12" s="20">
        <v>2</v>
      </c>
      <c r="P12" s="20">
        <v>1</v>
      </c>
      <c r="Q12" s="20">
        <v>3</v>
      </c>
      <c r="R12" s="20">
        <v>5</v>
      </c>
      <c r="S12" s="20">
        <v>12</v>
      </c>
      <c r="T12" s="20">
        <v>40</v>
      </c>
      <c r="U12" s="20">
        <v>55</v>
      </c>
      <c r="V12" s="20">
        <v>9</v>
      </c>
      <c r="W12" s="20">
        <v>12</v>
      </c>
      <c r="X12" s="20">
        <v>7</v>
      </c>
      <c r="Y12" s="20">
        <v>9</v>
      </c>
      <c r="Z12" s="20">
        <v>5</v>
      </c>
      <c r="AA12" s="20">
        <v>9</v>
      </c>
      <c r="AB12" s="20">
        <v>6</v>
      </c>
      <c r="AC12" s="20">
        <v>4</v>
      </c>
      <c r="AD12" s="20">
        <v>0</v>
      </c>
      <c r="AE12" s="20">
        <v>0</v>
      </c>
      <c r="AF12" s="21">
        <f t="shared" si="0"/>
        <v>219</v>
      </c>
      <c r="AG12" s="21">
        <f t="shared" si="1"/>
        <v>286</v>
      </c>
      <c r="AH12" s="21">
        <f t="shared" si="2"/>
        <v>505</v>
      </c>
      <c r="AI12" s="2"/>
      <c r="AJ12" s="105" t="s">
        <v>205</v>
      </c>
      <c r="AK12" s="106"/>
      <c r="AL12" s="32" t="s">
        <v>1</v>
      </c>
      <c r="AM12" s="32" t="s">
        <v>274</v>
      </c>
      <c r="AN12" s="42">
        <f>+'مرحلة أولى محافظات'!BO12</f>
        <v>0</v>
      </c>
      <c r="AO12" s="42">
        <f>+'مرحلة أولى محافظات'!BP12</f>
        <v>0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30.75" customHeight="1">
      <c r="A13" s="152"/>
      <c r="B13" s="152"/>
      <c r="C13" s="20" t="s">
        <v>28</v>
      </c>
      <c r="D13" s="20">
        <v>18</v>
      </c>
      <c r="E13" s="20">
        <v>20</v>
      </c>
      <c r="F13" s="20">
        <v>15</v>
      </c>
      <c r="G13" s="20">
        <v>8</v>
      </c>
      <c r="H13" s="20">
        <v>400</v>
      </c>
      <c r="I13" s="20">
        <v>401</v>
      </c>
      <c r="J13" s="20">
        <v>9</v>
      </c>
      <c r="K13" s="20">
        <v>15</v>
      </c>
      <c r="L13" s="20">
        <v>50</v>
      </c>
      <c r="M13" s="20">
        <v>90</v>
      </c>
      <c r="N13" s="20">
        <v>5</v>
      </c>
      <c r="O13" s="20">
        <v>9</v>
      </c>
      <c r="P13" s="20">
        <v>2</v>
      </c>
      <c r="Q13" s="20">
        <v>6</v>
      </c>
      <c r="R13" s="20">
        <v>22</v>
      </c>
      <c r="S13" s="20">
        <v>89</v>
      </c>
      <c r="T13" s="20">
        <v>85</v>
      </c>
      <c r="U13" s="20">
        <v>135</v>
      </c>
      <c r="V13" s="20">
        <v>95</v>
      </c>
      <c r="W13" s="20">
        <v>35</v>
      </c>
      <c r="X13" s="20">
        <v>14</v>
      </c>
      <c r="Y13" s="20">
        <v>6</v>
      </c>
      <c r="Z13" s="20">
        <v>9</v>
      </c>
      <c r="AA13" s="20">
        <v>8</v>
      </c>
      <c r="AB13" s="20">
        <v>2</v>
      </c>
      <c r="AC13" s="20">
        <v>0</v>
      </c>
      <c r="AD13" s="20">
        <v>0</v>
      </c>
      <c r="AE13" s="20">
        <v>0</v>
      </c>
      <c r="AF13" s="21">
        <f t="shared" si="0"/>
        <v>726</v>
      </c>
      <c r="AG13" s="21">
        <f t="shared" si="1"/>
        <v>822</v>
      </c>
      <c r="AH13" s="21">
        <f t="shared" si="2"/>
        <v>1548</v>
      </c>
      <c r="AI13" s="2"/>
      <c r="AJ13" s="107"/>
      <c r="AK13" s="108"/>
      <c r="AL13" s="32" t="s">
        <v>28</v>
      </c>
      <c r="AM13" s="32" t="s">
        <v>274</v>
      </c>
      <c r="AN13" s="42">
        <f>+'مرحلة أولى محافظات'!BO13</f>
        <v>0</v>
      </c>
      <c r="AO13" s="42">
        <f>+'مرحلة أولى محافظات'!BP13</f>
        <v>0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27" customHeight="1">
      <c r="A14" s="155" t="s">
        <v>275</v>
      </c>
      <c r="B14" s="152" t="s">
        <v>263</v>
      </c>
      <c r="C14" s="20" t="s">
        <v>1</v>
      </c>
      <c r="D14" s="20">
        <v>0</v>
      </c>
      <c r="E14" s="20">
        <v>1</v>
      </c>
      <c r="F14" s="20">
        <v>0</v>
      </c>
      <c r="G14" s="20">
        <v>0</v>
      </c>
      <c r="H14" s="20">
        <v>97</v>
      </c>
      <c r="I14" s="20">
        <v>52</v>
      </c>
      <c r="J14" s="20">
        <v>1</v>
      </c>
      <c r="K14" s="20">
        <v>0</v>
      </c>
      <c r="L14" s="20">
        <v>7</v>
      </c>
      <c r="M14" s="20">
        <v>1</v>
      </c>
      <c r="N14" s="20">
        <v>0</v>
      </c>
      <c r="O14" s="20">
        <v>0</v>
      </c>
      <c r="P14" s="20">
        <v>1</v>
      </c>
      <c r="Q14" s="20">
        <v>0</v>
      </c>
      <c r="R14" s="20">
        <v>5</v>
      </c>
      <c r="S14" s="20">
        <v>1</v>
      </c>
      <c r="T14" s="20">
        <v>9</v>
      </c>
      <c r="U14" s="20">
        <v>6</v>
      </c>
      <c r="V14" s="20">
        <v>31</v>
      </c>
      <c r="W14" s="20">
        <v>19</v>
      </c>
      <c r="X14" s="20">
        <v>5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1">
        <f t="shared" si="0"/>
        <v>156</v>
      </c>
      <c r="AG14" s="21">
        <f t="shared" si="1"/>
        <v>81</v>
      </c>
      <c r="AH14" s="21">
        <f t="shared" si="2"/>
        <v>237</v>
      </c>
      <c r="AI14" s="2"/>
      <c r="AJ14" s="120" t="s">
        <v>275</v>
      </c>
      <c r="AK14" s="105" t="s">
        <v>263</v>
      </c>
      <c r="AL14" s="32" t="s">
        <v>1</v>
      </c>
      <c r="AM14" s="32" t="s">
        <v>274</v>
      </c>
      <c r="AN14" s="42">
        <f>+'مرحلة أولى محافظات'!BO14</f>
        <v>0</v>
      </c>
      <c r="AO14" s="42">
        <f>+'مرحلة أولى محافظات'!BP14</f>
        <v>0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27" customHeight="1">
      <c r="A15" s="155"/>
      <c r="B15" s="152"/>
      <c r="C15" s="20" t="s">
        <v>28</v>
      </c>
      <c r="D15" s="20">
        <v>17</v>
      </c>
      <c r="E15" s="20">
        <v>4</v>
      </c>
      <c r="F15" s="20">
        <v>27</v>
      </c>
      <c r="G15" s="20">
        <v>4</v>
      </c>
      <c r="H15" s="20">
        <v>300</v>
      </c>
      <c r="I15" s="20">
        <v>149</v>
      </c>
      <c r="J15" s="20">
        <v>11</v>
      </c>
      <c r="K15" s="20">
        <v>2</v>
      </c>
      <c r="L15" s="20">
        <v>46</v>
      </c>
      <c r="M15" s="20">
        <v>11</v>
      </c>
      <c r="N15" s="20">
        <v>8</v>
      </c>
      <c r="O15" s="20">
        <v>1</v>
      </c>
      <c r="P15" s="20">
        <v>5</v>
      </c>
      <c r="Q15" s="20">
        <v>0</v>
      </c>
      <c r="R15" s="20">
        <v>25</v>
      </c>
      <c r="S15" s="20">
        <v>12</v>
      </c>
      <c r="T15" s="20">
        <v>111</v>
      </c>
      <c r="U15" s="20">
        <v>51</v>
      </c>
      <c r="V15" s="20">
        <v>65</v>
      </c>
      <c r="W15" s="20">
        <v>44</v>
      </c>
      <c r="X15" s="20">
        <v>21</v>
      </c>
      <c r="Y15" s="20">
        <v>7</v>
      </c>
      <c r="Z15" s="20">
        <v>8</v>
      </c>
      <c r="AA15" s="20">
        <v>5</v>
      </c>
      <c r="AB15" s="20">
        <v>35</v>
      </c>
      <c r="AC15" s="20">
        <v>4</v>
      </c>
      <c r="AD15" s="20">
        <v>3</v>
      </c>
      <c r="AE15" s="20">
        <v>2</v>
      </c>
      <c r="AF15" s="21">
        <f t="shared" si="0"/>
        <v>682</v>
      </c>
      <c r="AG15" s="21">
        <f t="shared" si="1"/>
        <v>296</v>
      </c>
      <c r="AH15" s="21">
        <f t="shared" si="2"/>
        <v>978</v>
      </c>
      <c r="AI15" s="2"/>
      <c r="AJ15" s="120"/>
      <c r="AK15" s="107"/>
      <c r="AL15" s="32" t="s">
        <v>28</v>
      </c>
      <c r="AM15" s="32" t="s">
        <v>274</v>
      </c>
      <c r="AN15" s="42">
        <f>+'مرحلة أولى محافظات'!BO15</f>
        <v>0</v>
      </c>
      <c r="AO15" s="42">
        <f>+'مرحلة أولى محافظات'!BP15</f>
        <v>0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27.75" customHeight="1">
      <c r="A16" s="155"/>
      <c r="B16" s="152" t="s">
        <v>276</v>
      </c>
      <c r="C16" s="20" t="s">
        <v>1</v>
      </c>
      <c r="D16" s="20">
        <v>1</v>
      </c>
      <c r="E16" s="20">
        <v>1</v>
      </c>
      <c r="F16" s="20">
        <v>0</v>
      </c>
      <c r="G16" s="20">
        <v>0</v>
      </c>
      <c r="H16" s="20">
        <v>23</v>
      </c>
      <c r="I16" s="20">
        <v>5</v>
      </c>
      <c r="J16" s="20">
        <v>7</v>
      </c>
      <c r="K16" s="20">
        <v>2</v>
      </c>
      <c r="L16" s="20">
        <v>27</v>
      </c>
      <c r="M16" s="20">
        <v>1</v>
      </c>
      <c r="N16" s="20">
        <v>0</v>
      </c>
      <c r="O16" s="20">
        <v>0</v>
      </c>
      <c r="P16" s="20">
        <v>0</v>
      </c>
      <c r="Q16" s="20">
        <v>0</v>
      </c>
      <c r="R16" s="20">
        <v>9</v>
      </c>
      <c r="S16" s="20">
        <v>1</v>
      </c>
      <c r="T16" s="20">
        <v>19</v>
      </c>
      <c r="U16" s="20">
        <v>7</v>
      </c>
      <c r="V16" s="20">
        <v>41</v>
      </c>
      <c r="W16" s="20">
        <v>7</v>
      </c>
      <c r="X16" s="20">
        <v>15</v>
      </c>
      <c r="Y16" s="20">
        <v>2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1">
        <f t="shared" si="0"/>
        <v>142</v>
      </c>
      <c r="AG16" s="21">
        <f t="shared" si="1"/>
        <v>26</v>
      </c>
      <c r="AH16" s="21">
        <f t="shared" si="2"/>
        <v>168</v>
      </c>
      <c r="AI16" s="2"/>
      <c r="AJ16" s="120"/>
      <c r="AK16" s="105" t="s">
        <v>276</v>
      </c>
      <c r="AL16" s="32" t="s">
        <v>1</v>
      </c>
      <c r="AM16" s="32" t="s">
        <v>274</v>
      </c>
      <c r="AN16" s="42">
        <f>+'مرحلة أولى محافظات'!BO16</f>
        <v>0</v>
      </c>
      <c r="AO16" s="42">
        <f>+'مرحلة أولى محافظات'!BP16</f>
        <v>0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30" customHeight="1">
      <c r="A17" s="155"/>
      <c r="B17" s="152"/>
      <c r="C17" s="20" t="s">
        <v>28</v>
      </c>
      <c r="D17" s="20">
        <v>21</v>
      </c>
      <c r="E17" s="20">
        <v>2</v>
      </c>
      <c r="F17" s="20">
        <v>9</v>
      </c>
      <c r="G17" s="20">
        <v>1</v>
      </c>
      <c r="H17" s="20">
        <v>242</v>
      </c>
      <c r="I17" s="20">
        <v>77</v>
      </c>
      <c r="J17" s="20">
        <v>14</v>
      </c>
      <c r="K17" s="20">
        <v>2</v>
      </c>
      <c r="L17" s="20">
        <v>85</v>
      </c>
      <c r="M17" s="20">
        <v>9</v>
      </c>
      <c r="N17" s="20">
        <v>1</v>
      </c>
      <c r="O17" s="20">
        <v>0</v>
      </c>
      <c r="P17" s="20">
        <v>6</v>
      </c>
      <c r="Q17" s="20">
        <v>0</v>
      </c>
      <c r="R17" s="20">
        <v>18</v>
      </c>
      <c r="S17" s="20">
        <v>3</v>
      </c>
      <c r="T17" s="20">
        <v>81</v>
      </c>
      <c r="U17" s="20">
        <v>32</v>
      </c>
      <c r="V17" s="20">
        <v>114</v>
      </c>
      <c r="W17" s="20">
        <v>18</v>
      </c>
      <c r="X17" s="20">
        <v>67</v>
      </c>
      <c r="Y17" s="20">
        <v>7</v>
      </c>
      <c r="Z17" s="20">
        <v>3</v>
      </c>
      <c r="AA17" s="20">
        <v>4</v>
      </c>
      <c r="AB17" s="20">
        <v>15</v>
      </c>
      <c r="AC17" s="20">
        <v>1</v>
      </c>
      <c r="AD17" s="20">
        <v>1</v>
      </c>
      <c r="AE17" s="20">
        <v>0</v>
      </c>
      <c r="AF17" s="21">
        <f t="shared" si="0"/>
        <v>677</v>
      </c>
      <c r="AG17" s="21">
        <f t="shared" si="1"/>
        <v>156</v>
      </c>
      <c r="AH17" s="21">
        <f t="shared" si="2"/>
        <v>833</v>
      </c>
      <c r="AI17" s="2"/>
      <c r="AJ17" s="120"/>
      <c r="AK17" s="107"/>
      <c r="AL17" s="32" t="s">
        <v>28</v>
      </c>
      <c r="AM17" s="32" t="s">
        <v>274</v>
      </c>
      <c r="AN17" s="42">
        <f>+'مرحلة أولى محافظات'!BO17</f>
        <v>0</v>
      </c>
      <c r="AO17" s="42">
        <f>+'مرحلة أولى محافظات'!BP17</f>
        <v>0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27.75" customHeight="1">
      <c r="A18" s="155"/>
      <c r="B18" s="152" t="s">
        <v>277</v>
      </c>
      <c r="C18" s="20" t="s">
        <v>1</v>
      </c>
      <c r="D18" s="20">
        <v>2</v>
      </c>
      <c r="E18" s="20">
        <v>0</v>
      </c>
      <c r="F18" s="20">
        <v>1</v>
      </c>
      <c r="G18" s="20">
        <v>0</v>
      </c>
      <c r="H18" s="20">
        <v>124</v>
      </c>
      <c r="I18" s="20">
        <v>15</v>
      </c>
      <c r="J18" s="20">
        <v>5</v>
      </c>
      <c r="K18" s="20">
        <v>0</v>
      </c>
      <c r="L18" s="20">
        <v>11</v>
      </c>
      <c r="M18" s="20">
        <v>0</v>
      </c>
      <c r="N18" s="20">
        <v>2</v>
      </c>
      <c r="O18" s="20">
        <v>0</v>
      </c>
      <c r="P18" s="20">
        <v>0</v>
      </c>
      <c r="Q18" s="20">
        <v>0</v>
      </c>
      <c r="R18" s="20">
        <v>4</v>
      </c>
      <c r="S18" s="20">
        <v>0</v>
      </c>
      <c r="T18" s="20">
        <v>17</v>
      </c>
      <c r="U18" s="20">
        <v>11</v>
      </c>
      <c r="V18" s="20">
        <v>19</v>
      </c>
      <c r="W18" s="20">
        <v>8</v>
      </c>
      <c r="X18" s="20">
        <v>7</v>
      </c>
      <c r="Y18" s="20">
        <v>0</v>
      </c>
      <c r="Z18" s="20">
        <v>0</v>
      </c>
      <c r="AA18" s="20">
        <v>0</v>
      </c>
      <c r="AB18" s="20">
        <v>4</v>
      </c>
      <c r="AC18" s="20">
        <v>0</v>
      </c>
      <c r="AD18" s="20">
        <v>0</v>
      </c>
      <c r="AE18" s="20">
        <v>0</v>
      </c>
      <c r="AF18" s="21">
        <f t="shared" si="0"/>
        <v>196</v>
      </c>
      <c r="AG18" s="21">
        <f t="shared" si="1"/>
        <v>34</v>
      </c>
      <c r="AH18" s="21">
        <f t="shared" si="2"/>
        <v>230</v>
      </c>
      <c r="AI18" s="2"/>
      <c r="AJ18" s="120"/>
      <c r="AK18" s="105" t="s">
        <v>277</v>
      </c>
      <c r="AL18" s="32" t="s">
        <v>1</v>
      </c>
      <c r="AM18" s="32" t="s">
        <v>274</v>
      </c>
      <c r="AN18" s="42">
        <f>+'مرحلة أولى محافظات'!BO18</f>
        <v>0</v>
      </c>
      <c r="AO18" s="42">
        <f>+'مرحلة أولى محافظات'!BP18</f>
        <v>0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31.5" customHeight="1">
      <c r="A19" s="155"/>
      <c r="B19" s="152"/>
      <c r="C19" s="20" t="s">
        <v>28</v>
      </c>
      <c r="D19" s="20">
        <v>11</v>
      </c>
      <c r="E19" s="20">
        <v>2</v>
      </c>
      <c r="F19" s="20">
        <v>8</v>
      </c>
      <c r="G19" s="20">
        <v>0</v>
      </c>
      <c r="H19" s="20">
        <v>569</v>
      </c>
      <c r="I19" s="20">
        <v>112</v>
      </c>
      <c r="J19" s="20">
        <v>13</v>
      </c>
      <c r="K19" s="20">
        <v>1</v>
      </c>
      <c r="L19" s="20">
        <v>85</v>
      </c>
      <c r="M19" s="20">
        <v>7</v>
      </c>
      <c r="N19" s="20">
        <v>7</v>
      </c>
      <c r="O19" s="20">
        <v>1</v>
      </c>
      <c r="P19" s="20">
        <v>6</v>
      </c>
      <c r="Q19" s="20">
        <v>0</v>
      </c>
      <c r="R19" s="20">
        <v>64</v>
      </c>
      <c r="S19" s="20">
        <v>3</v>
      </c>
      <c r="T19" s="20">
        <v>139</v>
      </c>
      <c r="U19" s="20">
        <v>23</v>
      </c>
      <c r="V19" s="20">
        <v>48</v>
      </c>
      <c r="W19" s="20">
        <v>17</v>
      </c>
      <c r="X19" s="20">
        <v>15</v>
      </c>
      <c r="Y19" s="20">
        <v>1</v>
      </c>
      <c r="Z19" s="20">
        <v>4</v>
      </c>
      <c r="AA19" s="20">
        <v>0</v>
      </c>
      <c r="AB19" s="20">
        <v>18</v>
      </c>
      <c r="AC19" s="20">
        <v>0</v>
      </c>
      <c r="AD19" s="20">
        <v>2</v>
      </c>
      <c r="AE19" s="20">
        <v>0</v>
      </c>
      <c r="AF19" s="21">
        <f t="shared" si="0"/>
        <v>989</v>
      </c>
      <c r="AG19" s="21">
        <f t="shared" si="1"/>
        <v>167</v>
      </c>
      <c r="AH19" s="21">
        <f t="shared" si="2"/>
        <v>1156</v>
      </c>
      <c r="AI19" s="2"/>
      <c r="AJ19" s="120"/>
      <c r="AK19" s="107"/>
      <c r="AL19" s="32" t="s">
        <v>28</v>
      </c>
      <c r="AM19" s="32" t="s">
        <v>274</v>
      </c>
      <c r="AN19" s="42">
        <f>+'مرحلة أولى محافظات'!BO19</f>
        <v>0</v>
      </c>
      <c r="AO19" s="42">
        <f>+'مرحلة أولى محافظات'!BP19</f>
        <v>0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30.75" customHeight="1">
      <c r="A20" s="155"/>
      <c r="B20" s="152" t="s">
        <v>278</v>
      </c>
      <c r="C20" s="20" t="s">
        <v>1</v>
      </c>
      <c r="D20" s="20">
        <v>0</v>
      </c>
      <c r="E20" s="20">
        <v>0</v>
      </c>
      <c r="F20" s="20">
        <v>0</v>
      </c>
      <c r="G20" s="20">
        <v>0</v>
      </c>
      <c r="H20" s="20">
        <v>79</v>
      </c>
      <c r="I20" s="20">
        <v>73</v>
      </c>
      <c r="J20" s="20">
        <v>7</v>
      </c>
      <c r="K20" s="20">
        <v>3</v>
      </c>
      <c r="L20" s="20">
        <v>16</v>
      </c>
      <c r="M20" s="20">
        <v>17</v>
      </c>
      <c r="N20" s="20">
        <v>0</v>
      </c>
      <c r="O20" s="20">
        <v>0</v>
      </c>
      <c r="P20" s="20">
        <v>0</v>
      </c>
      <c r="Q20" s="20">
        <v>0</v>
      </c>
      <c r="R20" s="20">
        <v>1</v>
      </c>
      <c r="S20" s="20">
        <v>2</v>
      </c>
      <c r="T20" s="20">
        <v>12</v>
      </c>
      <c r="U20" s="20">
        <v>17</v>
      </c>
      <c r="V20" s="20">
        <v>14</v>
      </c>
      <c r="W20" s="20">
        <v>8</v>
      </c>
      <c r="X20" s="20">
        <v>3</v>
      </c>
      <c r="Y20" s="20">
        <v>2</v>
      </c>
      <c r="Z20" s="20">
        <v>0</v>
      </c>
      <c r="AA20" s="20">
        <v>0</v>
      </c>
      <c r="AB20" s="20">
        <v>2</v>
      </c>
      <c r="AC20" s="20">
        <v>0</v>
      </c>
      <c r="AD20" s="20">
        <v>0</v>
      </c>
      <c r="AE20" s="20">
        <v>0</v>
      </c>
      <c r="AF20" s="21">
        <f t="shared" si="0"/>
        <v>134</v>
      </c>
      <c r="AG20" s="21">
        <f t="shared" si="1"/>
        <v>122</v>
      </c>
      <c r="AH20" s="21">
        <f t="shared" si="2"/>
        <v>256</v>
      </c>
      <c r="AI20" s="2"/>
      <c r="AJ20" s="120"/>
      <c r="AK20" s="105" t="s">
        <v>278</v>
      </c>
      <c r="AL20" s="32" t="s">
        <v>1</v>
      </c>
      <c r="AM20" s="32" t="s">
        <v>274</v>
      </c>
      <c r="AN20" s="42">
        <f>+'مرحلة أولى محافظات'!BO20</f>
        <v>0</v>
      </c>
      <c r="AO20" s="42">
        <f>+'مرحلة أولى محافظات'!BP20</f>
        <v>0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25.5" customHeight="1">
      <c r="A21" s="155"/>
      <c r="B21" s="152"/>
      <c r="C21" s="20" t="s">
        <v>28</v>
      </c>
      <c r="D21" s="20">
        <v>11</v>
      </c>
      <c r="E21" s="20">
        <v>2</v>
      </c>
      <c r="F21" s="20">
        <v>15</v>
      </c>
      <c r="G21" s="20">
        <v>4</v>
      </c>
      <c r="H21" s="20">
        <v>272</v>
      </c>
      <c r="I21" s="20">
        <v>165</v>
      </c>
      <c r="J21" s="20">
        <v>18</v>
      </c>
      <c r="K21" s="20">
        <v>9</v>
      </c>
      <c r="L21" s="20">
        <v>22</v>
      </c>
      <c r="M21" s="20">
        <v>19</v>
      </c>
      <c r="N21" s="20">
        <v>11</v>
      </c>
      <c r="O21" s="20">
        <v>2</v>
      </c>
      <c r="P21" s="20">
        <v>15</v>
      </c>
      <c r="Q21" s="20">
        <v>3</v>
      </c>
      <c r="R21" s="20">
        <v>14</v>
      </c>
      <c r="S21" s="20">
        <v>13</v>
      </c>
      <c r="T21" s="20">
        <v>113</v>
      </c>
      <c r="U21" s="20">
        <v>39</v>
      </c>
      <c r="V21" s="20">
        <v>50</v>
      </c>
      <c r="W21" s="20">
        <v>49</v>
      </c>
      <c r="X21" s="20">
        <v>20</v>
      </c>
      <c r="Y21" s="20">
        <v>15</v>
      </c>
      <c r="Z21" s="20">
        <v>7</v>
      </c>
      <c r="AA21" s="20">
        <v>5</v>
      </c>
      <c r="AB21" s="20">
        <v>35</v>
      </c>
      <c r="AC21" s="20">
        <v>5</v>
      </c>
      <c r="AD21" s="20">
        <v>4</v>
      </c>
      <c r="AE21" s="20">
        <v>0</v>
      </c>
      <c r="AF21" s="21">
        <f t="shared" si="0"/>
        <v>607</v>
      </c>
      <c r="AG21" s="21">
        <f t="shared" si="1"/>
        <v>330</v>
      </c>
      <c r="AH21" s="21">
        <f t="shared" si="2"/>
        <v>937</v>
      </c>
      <c r="AI21" s="2"/>
      <c r="AJ21" s="120"/>
      <c r="AK21" s="107"/>
      <c r="AL21" s="32" t="s">
        <v>28</v>
      </c>
      <c r="AM21" s="32" t="s">
        <v>274</v>
      </c>
      <c r="AN21" s="42">
        <f>+'مرحلة أولى محافظات'!BO21</f>
        <v>0</v>
      </c>
      <c r="AO21" s="42">
        <f>+'مرحلة أولى محافظات'!BP21</f>
        <v>0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24.75" customHeight="1">
      <c r="A22" s="155"/>
      <c r="B22" s="152" t="s">
        <v>279</v>
      </c>
      <c r="C22" s="20" t="s">
        <v>1</v>
      </c>
      <c r="D22" s="20">
        <v>1</v>
      </c>
      <c r="E22" s="20">
        <v>0</v>
      </c>
      <c r="F22" s="20">
        <v>0</v>
      </c>
      <c r="G22" s="20">
        <v>0</v>
      </c>
      <c r="H22" s="20">
        <v>51</v>
      </c>
      <c r="I22" s="20">
        <v>33</v>
      </c>
      <c r="J22" s="20">
        <v>1</v>
      </c>
      <c r="K22" s="20">
        <v>1</v>
      </c>
      <c r="L22" s="20">
        <v>4</v>
      </c>
      <c r="M22" s="20">
        <v>1</v>
      </c>
      <c r="N22" s="20">
        <v>1</v>
      </c>
      <c r="O22" s="20">
        <v>0</v>
      </c>
      <c r="P22" s="20">
        <v>2</v>
      </c>
      <c r="Q22" s="20">
        <v>1</v>
      </c>
      <c r="R22" s="20">
        <v>15</v>
      </c>
      <c r="S22" s="20">
        <v>23</v>
      </c>
      <c r="T22" s="20">
        <v>18</v>
      </c>
      <c r="U22" s="20">
        <v>25</v>
      </c>
      <c r="V22" s="20">
        <v>1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1">
        <f t="shared" si="0"/>
        <v>94</v>
      </c>
      <c r="AG22" s="21">
        <f t="shared" si="1"/>
        <v>85</v>
      </c>
      <c r="AH22" s="21">
        <f t="shared" si="2"/>
        <v>179</v>
      </c>
      <c r="AI22" s="2"/>
      <c r="AJ22" s="120"/>
      <c r="AK22" s="105" t="s">
        <v>279</v>
      </c>
      <c r="AL22" s="32" t="s">
        <v>1</v>
      </c>
      <c r="AM22" s="32" t="s">
        <v>274</v>
      </c>
      <c r="AN22" s="42">
        <f>+'مرحلة أولى محافظات'!BO22</f>
        <v>0</v>
      </c>
      <c r="AO22" s="42">
        <f>+'مرحلة أولى محافظات'!BP22</f>
        <v>0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28.5" customHeight="1">
      <c r="A23" s="155"/>
      <c r="B23" s="152"/>
      <c r="C23" s="20" t="s">
        <v>28</v>
      </c>
      <c r="D23" s="20">
        <v>2</v>
      </c>
      <c r="E23" s="20">
        <v>1</v>
      </c>
      <c r="F23" s="20">
        <v>0</v>
      </c>
      <c r="G23" s="20">
        <v>0</v>
      </c>
      <c r="H23" s="20">
        <v>226</v>
      </c>
      <c r="I23" s="20">
        <v>71</v>
      </c>
      <c r="J23" s="20">
        <v>2</v>
      </c>
      <c r="K23" s="20">
        <v>2</v>
      </c>
      <c r="L23" s="20">
        <v>8</v>
      </c>
      <c r="M23" s="20">
        <v>3</v>
      </c>
      <c r="N23" s="20">
        <v>2</v>
      </c>
      <c r="O23" s="20">
        <v>0</v>
      </c>
      <c r="P23" s="20">
        <v>2</v>
      </c>
      <c r="Q23" s="20">
        <v>0</v>
      </c>
      <c r="R23" s="20">
        <v>4</v>
      </c>
      <c r="S23" s="20">
        <v>2</v>
      </c>
      <c r="T23" s="20">
        <v>31</v>
      </c>
      <c r="U23" s="20">
        <v>48</v>
      </c>
      <c r="V23" s="20">
        <v>36</v>
      </c>
      <c r="W23" s="20">
        <v>50</v>
      </c>
      <c r="X23" s="20">
        <v>8</v>
      </c>
      <c r="Y23" s="20">
        <v>9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1">
        <f t="shared" si="0"/>
        <v>321</v>
      </c>
      <c r="AG23" s="21">
        <f t="shared" si="1"/>
        <v>186</v>
      </c>
      <c r="AH23" s="21">
        <f t="shared" si="2"/>
        <v>507</v>
      </c>
      <c r="AI23" s="2"/>
      <c r="AJ23" s="120"/>
      <c r="AK23" s="107"/>
      <c r="AL23" s="32" t="s">
        <v>28</v>
      </c>
      <c r="AM23" s="32" t="s">
        <v>274</v>
      </c>
      <c r="AN23" s="42">
        <f>+'مرحلة أولى محافظات'!BO23</f>
        <v>0</v>
      </c>
      <c r="AO23" s="42">
        <f>+'مرحلة أولى محافظات'!BP23</f>
        <v>0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28.5" customHeight="1">
      <c r="A24" s="155"/>
      <c r="B24" s="152" t="s">
        <v>280</v>
      </c>
      <c r="C24" s="20" t="s">
        <v>1</v>
      </c>
      <c r="D24" s="20">
        <v>1</v>
      </c>
      <c r="E24" s="20">
        <v>0</v>
      </c>
      <c r="F24" s="20">
        <v>1</v>
      </c>
      <c r="G24" s="20">
        <v>0</v>
      </c>
      <c r="H24" s="20">
        <v>47</v>
      </c>
      <c r="I24" s="20">
        <v>15</v>
      </c>
      <c r="J24" s="20">
        <v>6</v>
      </c>
      <c r="K24" s="20">
        <v>0</v>
      </c>
      <c r="L24" s="20">
        <v>9</v>
      </c>
      <c r="M24" s="20">
        <v>0</v>
      </c>
      <c r="N24" s="20">
        <v>1</v>
      </c>
      <c r="O24" s="20">
        <v>0</v>
      </c>
      <c r="P24" s="20">
        <v>1</v>
      </c>
      <c r="Q24" s="20">
        <v>0</v>
      </c>
      <c r="R24" s="20">
        <v>1</v>
      </c>
      <c r="S24" s="20">
        <v>2</v>
      </c>
      <c r="T24" s="20">
        <v>7</v>
      </c>
      <c r="U24" s="20">
        <v>3</v>
      </c>
      <c r="V24" s="20">
        <v>12</v>
      </c>
      <c r="W24" s="20">
        <v>3</v>
      </c>
      <c r="X24" s="20">
        <v>3</v>
      </c>
      <c r="Y24" s="20">
        <v>0</v>
      </c>
      <c r="Z24" s="20">
        <v>0</v>
      </c>
      <c r="AA24" s="20">
        <v>0</v>
      </c>
      <c r="AB24" s="20">
        <v>1</v>
      </c>
      <c r="AC24" s="20">
        <v>0</v>
      </c>
      <c r="AD24" s="20">
        <v>0</v>
      </c>
      <c r="AE24" s="20">
        <v>0</v>
      </c>
      <c r="AF24" s="21">
        <f t="shared" si="0"/>
        <v>90</v>
      </c>
      <c r="AG24" s="21">
        <f t="shared" si="1"/>
        <v>23</v>
      </c>
      <c r="AH24" s="21">
        <f t="shared" si="2"/>
        <v>113</v>
      </c>
      <c r="AI24" s="2"/>
      <c r="AJ24" s="120"/>
      <c r="AK24" s="105" t="s">
        <v>280</v>
      </c>
      <c r="AL24" s="32" t="s">
        <v>1</v>
      </c>
      <c r="AM24" s="32" t="s">
        <v>274</v>
      </c>
      <c r="AN24" s="42">
        <f>+'مرحلة أولى محافظات'!BO24</f>
        <v>0</v>
      </c>
      <c r="AO24" s="42">
        <f>+'مرحلة أولى محافظات'!BP24</f>
        <v>0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27" customHeight="1">
      <c r="A25" s="155"/>
      <c r="B25" s="152"/>
      <c r="C25" s="20" t="s">
        <v>28</v>
      </c>
      <c r="D25" s="20">
        <v>8</v>
      </c>
      <c r="E25" s="20">
        <v>0</v>
      </c>
      <c r="F25" s="20">
        <v>7</v>
      </c>
      <c r="G25" s="20">
        <v>1</v>
      </c>
      <c r="H25" s="20">
        <v>226</v>
      </c>
      <c r="I25" s="20">
        <v>36</v>
      </c>
      <c r="J25" s="20">
        <v>16</v>
      </c>
      <c r="K25" s="20">
        <v>0</v>
      </c>
      <c r="L25" s="20">
        <v>22</v>
      </c>
      <c r="M25" s="20">
        <v>1</v>
      </c>
      <c r="N25" s="20">
        <v>6</v>
      </c>
      <c r="O25" s="20">
        <v>2</v>
      </c>
      <c r="P25" s="20">
        <v>15</v>
      </c>
      <c r="Q25" s="20">
        <v>2</v>
      </c>
      <c r="R25" s="20">
        <v>7</v>
      </c>
      <c r="S25" s="20">
        <v>4</v>
      </c>
      <c r="T25" s="20">
        <v>60</v>
      </c>
      <c r="U25" s="20">
        <v>19</v>
      </c>
      <c r="V25" s="20">
        <v>35</v>
      </c>
      <c r="W25" s="20">
        <v>7</v>
      </c>
      <c r="X25" s="20">
        <v>7</v>
      </c>
      <c r="Y25" s="20">
        <v>1</v>
      </c>
      <c r="Z25" s="20">
        <v>2</v>
      </c>
      <c r="AA25" s="20">
        <v>1</v>
      </c>
      <c r="AB25" s="20">
        <v>6</v>
      </c>
      <c r="AC25" s="20">
        <v>0</v>
      </c>
      <c r="AD25" s="20">
        <v>1</v>
      </c>
      <c r="AE25" s="20">
        <v>1</v>
      </c>
      <c r="AF25" s="21">
        <f t="shared" si="0"/>
        <v>418</v>
      </c>
      <c r="AG25" s="21">
        <f t="shared" si="1"/>
        <v>75</v>
      </c>
      <c r="AH25" s="21">
        <f t="shared" si="2"/>
        <v>493</v>
      </c>
      <c r="AI25" s="2"/>
      <c r="AJ25" s="120"/>
      <c r="AK25" s="107"/>
      <c r="AL25" s="32" t="s">
        <v>28</v>
      </c>
      <c r="AM25" s="32" t="s">
        <v>274</v>
      </c>
      <c r="AN25" s="42">
        <f>+'مرحلة أولى محافظات'!BO25</f>
        <v>0</v>
      </c>
      <c r="AO25" s="42">
        <f>+'مرحلة أولى محافظات'!BP25</f>
        <v>0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28.5" customHeight="1">
      <c r="A26" s="155"/>
      <c r="B26" s="152" t="s">
        <v>281</v>
      </c>
      <c r="C26" s="20" t="s">
        <v>1</v>
      </c>
      <c r="D26" s="20">
        <v>0</v>
      </c>
      <c r="E26" s="20">
        <v>0</v>
      </c>
      <c r="F26" s="20">
        <v>0</v>
      </c>
      <c r="G26" s="20">
        <v>0</v>
      </c>
      <c r="H26" s="20">
        <v>48</v>
      </c>
      <c r="I26" s="20">
        <v>22</v>
      </c>
      <c r="J26" s="20">
        <v>1</v>
      </c>
      <c r="K26" s="20">
        <v>0</v>
      </c>
      <c r="L26" s="20">
        <v>15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7</v>
      </c>
      <c r="S26" s="20">
        <v>2</v>
      </c>
      <c r="T26" s="20">
        <v>18</v>
      </c>
      <c r="U26" s="20">
        <v>7</v>
      </c>
      <c r="V26" s="20">
        <v>38</v>
      </c>
      <c r="W26" s="20">
        <v>5</v>
      </c>
      <c r="X26" s="20">
        <v>6</v>
      </c>
      <c r="Y26" s="20">
        <v>1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1">
        <f t="shared" si="0"/>
        <v>133</v>
      </c>
      <c r="AG26" s="21">
        <f t="shared" si="1"/>
        <v>37</v>
      </c>
      <c r="AH26" s="21">
        <f t="shared" si="2"/>
        <v>170</v>
      </c>
      <c r="AI26" s="2"/>
      <c r="AJ26" s="120"/>
      <c r="AK26" s="121" t="s">
        <v>281</v>
      </c>
      <c r="AL26" s="32" t="s">
        <v>1</v>
      </c>
      <c r="AM26" s="32" t="s">
        <v>274</v>
      </c>
      <c r="AN26" s="42">
        <f>+'مرحلة أولى محافظات'!BO26</f>
        <v>0</v>
      </c>
      <c r="AO26" s="42">
        <f>+'مرحلة أولى محافظات'!BP26</f>
        <v>0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27" customHeight="1">
      <c r="A27" s="155"/>
      <c r="B27" s="152"/>
      <c r="C27" s="20" t="s">
        <v>28</v>
      </c>
      <c r="D27" s="20">
        <v>5</v>
      </c>
      <c r="E27" s="20">
        <v>0</v>
      </c>
      <c r="F27" s="20">
        <v>6</v>
      </c>
      <c r="G27" s="20">
        <v>0</v>
      </c>
      <c r="H27" s="20">
        <v>368</v>
      </c>
      <c r="I27" s="20">
        <v>78</v>
      </c>
      <c r="J27" s="20">
        <v>6</v>
      </c>
      <c r="K27" s="20">
        <v>0</v>
      </c>
      <c r="L27" s="20">
        <v>65</v>
      </c>
      <c r="M27" s="20">
        <v>1</v>
      </c>
      <c r="N27" s="20">
        <v>4</v>
      </c>
      <c r="O27" s="20">
        <v>0</v>
      </c>
      <c r="P27" s="20">
        <v>1</v>
      </c>
      <c r="Q27" s="20">
        <v>2</v>
      </c>
      <c r="R27" s="20">
        <v>47</v>
      </c>
      <c r="S27" s="20">
        <v>5</v>
      </c>
      <c r="T27" s="20">
        <v>128</v>
      </c>
      <c r="U27" s="20">
        <v>23</v>
      </c>
      <c r="V27" s="20">
        <v>79</v>
      </c>
      <c r="W27" s="20">
        <v>13</v>
      </c>
      <c r="X27" s="20">
        <v>22</v>
      </c>
      <c r="Y27" s="20">
        <v>3</v>
      </c>
      <c r="Z27" s="20">
        <v>5</v>
      </c>
      <c r="AA27" s="20">
        <v>0</v>
      </c>
      <c r="AB27" s="20">
        <v>20</v>
      </c>
      <c r="AC27" s="20">
        <v>1</v>
      </c>
      <c r="AD27" s="20">
        <v>1</v>
      </c>
      <c r="AE27" s="20">
        <v>1</v>
      </c>
      <c r="AF27" s="21">
        <f t="shared" si="0"/>
        <v>757</v>
      </c>
      <c r="AG27" s="21">
        <f t="shared" si="1"/>
        <v>127</v>
      </c>
      <c r="AH27" s="21">
        <f t="shared" si="2"/>
        <v>884</v>
      </c>
      <c r="AI27" s="2"/>
      <c r="AJ27" s="120"/>
      <c r="AK27" s="121"/>
      <c r="AL27" s="32" t="s">
        <v>28</v>
      </c>
      <c r="AM27" s="32" t="s">
        <v>274</v>
      </c>
      <c r="AN27" s="42">
        <f>+'مرحلة أولى محافظات'!BO27</f>
        <v>0</v>
      </c>
      <c r="AO27" s="42">
        <f>+'مرحلة أولى محافظات'!BP27</f>
        <v>0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24.75" customHeight="1">
      <c r="A28" s="155"/>
      <c r="B28" s="154" t="s">
        <v>36</v>
      </c>
      <c r="C28" s="22" t="s">
        <v>1</v>
      </c>
      <c r="D28" s="23">
        <f>+D14+D16+D18+D20+D22+D24+D26</f>
        <v>5</v>
      </c>
      <c r="E28" s="23">
        <f aca="true" t="shared" si="3" ref="E28:AE28">+E14+E16+E18+E20+E22+E24+E26</f>
        <v>2</v>
      </c>
      <c r="F28" s="23">
        <f t="shared" si="3"/>
        <v>2</v>
      </c>
      <c r="G28" s="23">
        <f t="shared" si="3"/>
        <v>0</v>
      </c>
      <c r="H28" s="23">
        <f t="shared" si="3"/>
        <v>469</v>
      </c>
      <c r="I28" s="23">
        <f t="shared" si="3"/>
        <v>215</v>
      </c>
      <c r="J28" s="23">
        <f t="shared" si="3"/>
        <v>28</v>
      </c>
      <c r="K28" s="23">
        <f t="shared" si="3"/>
        <v>6</v>
      </c>
      <c r="L28" s="23">
        <f t="shared" si="3"/>
        <v>89</v>
      </c>
      <c r="M28" s="23">
        <f t="shared" si="3"/>
        <v>20</v>
      </c>
      <c r="N28" s="23">
        <f t="shared" si="3"/>
        <v>4</v>
      </c>
      <c r="O28" s="23">
        <f t="shared" si="3"/>
        <v>0</v>
      </c>
      <c r="P28" s="23">
        <f t="shared" si="3"/>
        <v>4</v>
      </c>
      <c r="Q28" s="23">
        <f t="shared" si="3"/>
        <v>1</v>
      </c>
      <c r="R28" s="23">
        <f t="shared" si="3"/>
        <v>42</v>
      </c>
      <c r="S28" s="23">
        <f t="shared" si="3"/>
        <v>31</v>
      </c>
      <c r="T28" s="23">
        <f t="shared" si="3"/>
        <v>100</v>
      </c>
      <c r="U28" s="23">
        <f t="shared" si="3"/>
        <v>76</v>
      </c>
      <c r="V28" s="23">
        <f t="shared" si="3"/>
        <v>156</v>
      </c>
      <c r="W28" s="23">
        <f t="shared" si="3"/>
        <v>51</v>
      </c>
      <c r="X28" s="23">
        <f t="shared" si="3"/>
        <v>39</v>
      </c>
      <c r="Y28" s="23">
        <f t="shared" si="3"/>
        <v>6</v>
      </c>
      <c r="Z28" s="23">
        <f t="shared" si="3"/>
        <v>0</v>
      </c>
      <c r="AA28" s="23">
        <f t="shared" si="3"/>
        <v>0</v>
      </c>
      <c r="AB28" s="23">
        <f t="shared" si="3"/>
        <v>7</v>
      </c>
      <c r="AC28" s="23">
        <f t="shared" si="3"/>
        <v>0</v>
      </c>
      <c r="AD28" s="23">
        <f t="shared" si="3"/>
        <v>0</v>
      </c>
      <c r="AE28" s="23">
        <f t="shared" si="3"/>
        <v>0</v>
      </c>
      <c r="AF28" s="21">
        <f t="shared" si="0"/>
        <v>945</v>
      </c>
      <c r="AG28" s="21">
        <f t="shared" si="1"/>
        <v>408</v>
      </c>
      <c r="AH28" s="21">
        <f t="shared" si="2"/>
        <v>1353</v>
      </c>
      <c r="AI28" s="2"/>
      <c r="AJ28" s="120"/>
      <c r="AK28" s="122" t="s">
        <v>36</v>
      </c>
      <c r="AL28" s="35" t="s">
        <v>1</v>
      </c>
      <c r="AM28" s="35" t="s">
        <v>274</v>
      </c>
      <c r="AN28" s="53">
        <f>+'مرحلة أولى محافظات'!BO28</f>
        <v>0</v>
      </c>
      <c r="AO28" s="53">
        <f>+'مرحلة أولى محافظات'!BP28</f>
        <v>0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24.75" customHeight="1">
      <c r="A29" s="155"/>
      <c r="B29" s="154"/>
      <c r="C29" s="22" t="s">
        <v>28</v>
      </c>
      <c r="D29" s="23">
        <f>+D15+D17+D19+D21+D23+D25+D27</f>
        <v>75</v>
      </c>
      <c r="E29" s="23">
        <f aca="true" t="shared" si="4" ref="E29:AE29">+E15+E17+E19+E21+E23+E25+E27</f>
        <v>11</v>
      </c>
      <c r="F29" s="23">
        <f t="shared" si="4"/>
        <v>72</v>
      </c>
      <c r="G29" s="23">
        <f t="shared" si="4"/>
        <v>10</v>
      </c>
      <c r="H29" s="23">
        <f t="shared" si="4"/>
        <v>2203</v>
      </c>
      <c r="I29" s="23">
        <f t="shared" si="4"/>
        <v>688</v>
      </c>
      <c r="J29" s="23">
        <f t="shared" si="4"/>
        <v>80</v>
      </c>
      <c r="K29" s="23">
        <f t="shared" si="4"/>
        <v>16</v>
      </c>
      <c r="L29" s="23">
        <f t="shared" si="4"/>
        <v>333</v>
      </c>
      <c r="M29" s="23">
        <f t="shared" si="4"/>
        <v>51</v>
      </c>
      <c r="N29" s="23">
        <f t="shared" si="4"/>
        <v>39</v>
      </c>
      <c r="O29" s="23">
        <f t="shared" si="4"/>
        <v>6</v>
      </c>
      <c r="P29" s="23">
        <f t="shared" si="4"/>
        <v>50</v>
      </c>
      <c r="Q29" s="23">
        <f t="shared" si="4"/>
        <v>7</v>
      </c>
      <c r="R29" s="23">
        <f t="shared" si="4"/>
        <v>179</v>
      </c>
      <c r="S29" s="23">
        <f t="shared" si="4"/>
        <v>42</v>
      </c>
      <c r="T29" s="23">
        <f t="shared" si="4"/>
        <v>663</v>
      </c>
      <c r="U29" s="23">
        <f t="shared" si="4"/>
        <v>235</v>
      </c>
      <c r="V29" s="23">
        <f t="shared" si="4"/>
        <v>427</v>
      </c>
      <c r="W29" s="23">
        <f t="shared" si="4"/>
        <v>198</v>
      </c>
      <c r="X29" s="23">
        <f t="shared" si="4"/>
        <v>160</v>
      </c>
      <c r="Y29" s="23">
        <f t="shared" si="4"/>
        <v>43</v>
      </c>
      <c r="Z29" s="23">
        <f t="shared" si="4"/>
        <v>29</v>
      </c>
      <c r="AA29" s="23">
        <f t="shared" si="4"/>
        <v>15</v>
      </c>
      <c r="AB29" s="23">
        <f t="shared" si="4"/>
        <v>129</v>
      </c>
      <c r="AC29" s="23">
        <f t="shared" si="4"/>
        <v>11</v>
      </c>
      <c r="AD29" s="23">
        <f t="shared" si="4"/>
        <v>12</v>
      </c>
      <c r="AE29" s="23">
        <f t="shared" si="4"/>
        <v>4</v>
      </c>
      <c r="AF29" s="21">
        <f t="shared" si="0"/>
        <v>4451</v>
      </c>
      <c r="AG29" s="21">
        <f t="shared" si="1"/>
        <v>1337</v>
      </c>
      <c r="AH29" s="21">
        <f t="shared" si="2"/>
        <v>5788</v>
      </c>
      <c r="AI29" s="2"/>
      <c r="AJ29" s="120"/>
      <c r="AK29" s="123"/>
      <c r="AL29" s="35" t="s">
        <v>28</v>
      </c>
      <c r="AM29" s="35" t="s">
        <v>274</v>
      </c>
      <c r="AN29" s="53">
        <f>+'مرحلة أولى محافظات'!BO29</f>
        <v>0</v>
      </c>
      <c r="AO29" s="53">
        <f>+'مرحلة أولى محافظات'!BP29</f>
        <v>0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21.75" customHeight="1">
      <c r="A30" s="158" t="s">
        <v>249</v>
      </c>
      <c r="B30" s="152" t="s">
        <v>282</v>
      </c>
      <c r="C30" s="20" t="s">
        <v>1</v>
      </c>
      <c r="D30" s="24">
        <v>5</v>
      </c>
      <c r="E30" s="24">
        <v>0</v>
      </c>
      <c r="F30" s="24">
        <v>1</v>
      </c>
      <c r="G30" s="24">
        <v>0</v>
      </c>
      <c r="H30" s="24">
        <v>59</v>
      </c>
      <c r="I30" s="24">
        <v>10</v>
      </c>
      <c r="J30" s="24">
        <v>2</v>
      </c>
      <c r="K30" s="24">
        <v>0</v>
      </c>
      <c r="L30" s="24">
        <v>3</v>
      </c>
      <c r="M30" s="24">
        <v>0</v>
      </c>
      <c r="N30" s="24">
        <v>0</v>
      </c>
      <c r="O30" s="24">
        <v>0</v>
      </c>
      <c r="P30" s="24">
        <v>1</v>
      </c>
      <c r="Q30" s="24">
        <v>0</v>
      </c>
      <c r="R30" s="24">
        <v>11</v>
      </c>
      <c r="S30" s="24">
        <v>0</v>
      </c>
      <c r="T30" s="24">
        <v>14</v>
      </c>
      <c r="U30" s="24">
        <v>3</v>
      </c>
      <c r="V30" s="24">
        <v>2</v>
      </c>
      <c r="W30" s="24">
        <v>2</v>
      </c>
      <c r="X30" s="24">
        <v>9</v>
      </c>
      <c r="Y30" s="24">
        <v>1</v>
      </c>
      <c r="Z30" s="24">
        <v>2</v>
      </c>
      <c r="AA30" s="24">
        <v>0</v>
      </c>
      <c r="AB30" s="24">
        <v>1</v>
      </c>
      <c r="AC30" s="24">
        <v>0</v>
      </c>
      <c r="AD30" s="24">
        <v>0</v>
      </c>
      <c r="AE30" s="24">
        <v>0</v>
      </c>
      <c r="AF30" s="21">
        <f t="shared" si="0"/>
        <v>110</v>
      </c>
      <c r="AG30" s="21">
        <f t="shared" si="1"/>
        <v>16</v>
      </c>
      <c r="AH30" s="21">
        <f t="shared" si="2"/>
        <v>126</v>
      </c>
      <c r="AI30" s="2"/>
      <c r="AJ30" s="110" t="s">
        <v>249</v>
      </c>
      <c r="AK30" s="105" t="s">
        <v>282</v>
      </c>
      <c r="AL30" s="32" t="s">
        <v>1</v>
      </c>
      <c r="AM30" s="32" t="s">
        <v>274</v>
      </c>
      <c r="AN30" s="42">
        <f>+'مرحلة أولى محافظات'!BO30</f>
        <v>0</v>
      </c>
      <c r="AO30" s="42">
        <f>+'مرحلة أولى محافظات'!BP30</f>
        <v>0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27" customHeight="1">
      <c r="A31" s="158"/>
      <c r="B31" s="152"/>
      <c r="C31" s="20" t="s">
        <v>28</v>
      </c>
      <c r="D31" s="24">
        <v>15</v>
      </c>
      <c r="E31" s="24">
        <v>0</v>
      </c>
      <c r="F31" s="24">
        <v>6</v>
      </c>
      <c r="G31" s="24">
        <v>1</v>
      </c>
      <c r="H31" s="24">
        <v>257</v>
      </c>
      <c r="I31" s="24">
        <v>60</v>
      </c>
      <c r="J31" s="24">
        <v>17</v>
      </c>
      <c r="K31" s="24">
        <v>0</v>
      </c>
      <c r="L31" s="24">
        <v>8</v>
      </c>
      <c r="M31" s="24">
        <v>0</v>
      </c>
      <c r="N31" s="24">
        <v>2</v>
      </c>
      <c r="O31" s="24">
        <v>0</v>
      </c>
      <c r="P31" s="24">
        <v>3</v>
      </c>
      <c r="Q31" s="24">
        <v>1</v>
      </c>
      <c r="R31" s="24">
        <v>60</v>
      </c>
      <c r="S31" s="24">
        <v>3</v>
      </c>
      <c r="T31" s="24">
        <v>104</v>
      </c>
      <c r="U31" s="24">
        <v>18</v>
      </c>
      <c r="V31" s="24">
        <v>31</v>
      </c>
      <c r="W31" s="24">
        <v>6</v>
      </c>
      <c r="X31" s="24">
        <v>29</v>
      </c>
      <c r="Y31" s="24">
        <v>4</v>
      </c>
      <c r="Z31" s="24">
        <v>9</v>
      </c>
      <c r="AA31" s="24">
        <v>1</v>
      </c>
      <c r="AB31" s="24">
        <v>3</v>
      </c>
      <c r="AC31" s="24">
        <v>0</v>
      </c>
      <c r="AD31" s="24">
        <v>2</v>
      </c>
      <c r="AE31" s="24">
        <v>0</v>
      </c>
      <c r="AF31" s="21">
        <f t="shared" si="0"/>
        <v>546</v>
      </c>
      <c r="AG31" s="21">
        <f t="shared" si="1"/>
        <v>94</v>
      </c>
      <c r="AH31" s="21">
        <f t="shared" si="2"/>
        <v>640</v>
      </c>
      <c r="AI31" s="2"/>
      <c r="AJ31" s="110"/>
      <c r="AK31" s="107"/>
      <c r="AL31" s="32" t="s">
        <v>28</v>
      </c>
      <c r="AM31" s="32" t="s">
        <v>274</v>
      </c>
      <c r="AN31" s="42">
        <f>+'مرحلة أولى محافظات'!BO31</f>
        <v>0</v>
      </c>
      <c r="AO31" s="42">
        <f>+'مرحلة أولى محافظات'!BP31</f>
        <v>0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ht="27" customHeight="1">
      <c r="A32" s="158"/>
      <c r="B32" s="152" t="s">
        <v>283</v>
      </c>
      <c r="C32" s="20" t="s">
        <v>1</v>
      </c>
      <c r="D32" s="24">
        <v>2</v>
      </c>
      <c r="E32" s="24">
        <v>0</v>
      </c>
      <c r="F32" s="24">
        <v>1</v>
      </c>
      <c r="G32" s="24">
        <v>0</v>
      </c>
      <c r="H32" s="24">
        <v>20</v>
      </c>
      <c r="I32" s="24">
        <v>13</v>
      </c>
      <c r="J32" s="24">
        <v>3</v>
      </c>
      <c r="K32" s="24">
        <v>0</v>
      </c>
      <c r="L32" s="24">
        <v>2</v>
      </c>
      <c r="M32" s="24">
        <v>0</v>
      </c>
      <c r="N32" s="24">
        <v>1</v>
      </c>
      <c r="O32" s="24">
        <v>0</v>
      </c>
      <c r="P32" s="24">
        <v>2</v>
      </c>
      <c r="Q32" s="24">
        <v>0</v>
      </c>
      <c r="R32" s="24">
        <v>13</v>
      </c>
      <c r="S32" s="24">
        <v>1</v>
      </c>
      <c r="T32" s="24">
        <v>12</v>
      </c>
      <c r="U32" s="24">
        <v>6</v>
      </c>
      <c r="V32" s="24">
        <v>12</v>
      </c>
      <c r="W32" s="24">
        <v>1</v>
      </c>
      <c r="X32" s="24">
        <v>5</v>
      </c>
      <c r="Y32" s="24">
        <v>1</v>
      </c>
      <c r="Z32" s="24">
        <v>1</v>
      </c>
      <c r="AA32" s="24">
        <v>0</v>
      </c>
      <c r="AB32" s="24">
        <v>1</v>
      </c>
      <c r="AC32" s="24">
        <v>0</v>
      </c>
      <c r="AD32" s="24">
        <v>0</v>
      </c>
      <c r="AE32" s="24">
        <v>0</v>
      </c>
      <c r="AF32" s="21">
        <f t="shared" si="0"/>
        <v>75</v>
      </c>
      <c r="AG32" s="21">
        <f t="shared" si="1"/>
        <v>22</v>
      </c>
      <c r="AH32" s="21">
        <f t="shared" si="2"/>
        <v>97</v>
      </c>
      <c r="AI32" s="2"/>
      <c r="AJ32" s="110"/>
      <c r="AK32" s="105" t="s">
        <v>283</v>
      </c>
      <c r="AL32" s="32" t="s">
        <v>1</v>
      </c>
      <c r="AM32" s="32" t="s">
        <v>274</v>
      </c>
      <c r="AN32" s="42">
        <f>+'مرحلة أولى محافظات'!BO32</f>
        <v>0</v>
      </c>
      <c r="AO32" s="42">
        <f>+'مرحلة أولى محافظات'!BP32</f>
        <v>0</v>
      </c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ht="22.5" customHeight="1">
      <c r="A33" s="158"/>
      <c r="B33" s="152"/>
      <c r="C33" s="20" t="s">
        <v>28</v>
      </c>
      <c r="D33" s="24">
        <v>7</v>
      </c>
      <c r="E33" s="24">
        <v>1</v>
      </c>
      <c r="F33" s="24">
        <v>2</v>
      </c>
      <c r="G33" s="24">
        <v>0</v>
      </c>
      <c r="H33" s="24">
        <v>300</v>
      </c>
      <c r="I33" s="24">
        <v>84</v>
      </c>
      <c r="J33" s="24">
        <v>12</v>
      </c>
      <c r="K33" s="24">
        <v>2</v>
      </c>
      <c r="L33" s="24">
        <v>8</v>
      </c>
      <c r="M33" s="24">
        <v>0</v>
      </c>
      <c r="N33" s="24">
        <v>2</v>
      </c>
      <c r="O33" s="24">
        <v>2</v>
      </c>
      <c r="P33" s="24">
        <v>5</v>
      </c>
      <c r="Q33" s="24">
        <v>1</v>
      </c>
      <c r="R33" s="24">
        <v>22</v>
      </c>
      <c r="S33" s="24">
        <v>2</v>
      </c>
      <c r="T33" s="24">
        <v>120</v>
      </c>
      <c r="U33" s="24">
        <v>13</v>
      </c>
      <c r="V33" s="24">
        <v>32</v>
      </c>
      <c r="W33" s="24">
        <v>4</v>
      </c>
      <c r="X33" s="24">
        <v>11</v>
      </c>
      <c r="Y33" s="24">
        <v>2</v>
      </c>
      <c r="Z33" s="24">
        <v>1</v>
      </c>
      <c r="AA33" s="24">
        <v>0</v>
      </c>
      <c r="AB33" s="24">
        <v>1</v>
      </c>
      <c r="AC33" s="24">
        <v>0</v>
      </c>
      <c r="AD33" s="24">
        <v>1</v>
      </c>
      <c r="AE33" s="24">
        <v>0</v>
      </c>
      <c r="AF33" s="21">
        <f t="shared" si="0"/>
        <v>524</v>
      </c>
      <c r="AG33" s="21">
        <f t="shared" si="1"/>
        <v>111</v>
      </c>
      <c r="AH33" s="21">
        <f t="shared" si="2"/>
        <v>635</v>
      </c>
      <c r="AI33" s="2"/>
      <c r="AJ33" s="110"/>
      <c r="AK33" s="107"/>
      <c r="AL33" s="32" t="s">
        <v>28</v>
      </c>
      <c r="AM33" s="32" t="s">
        <v>274</v>
      </c>
      <c r="AN33" s="42">
        <f>+'مرحلة أولى محافظات'!BO33</f>
        <v>0</v>
      </c>
      <c r="AO33" s="42">
        <f>+'مرحلة أولى محافظات'!BP33</f>
        <v>0</v>
      </c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20.25" customHeight="1">
      <c r="A34" s="158"/>
      <c r="B34" s="152" t="s">
        <v>284</v>
      </c>
      <c r="C34" s="20" t="s">
        <v>1</v>
      </c>
      <c r="D34" s="24">
        <v>2</v>
      </c>
      <c r="E34" s="24">
        <v>0</v>
      </c>
      <c r="F34" s="24">
        <v>1</v>
      </c>
      <c r="G34" s="24">
        <v>0</v>
      </c>
      <c r="H34" s="24">
        <v>12</v>
      </c>
      <c r="I34" s="24">
        <v>4</v>
      </c>
      <c r="J34" s="24">
        <v>3</v>
      </c>
      <c r="K34" s="24">
        <v>1</v>
      </c>
      <c r="L34" s="24">
        <v>11</v>
      </c>
      <c r="M34" s="24">
        <v>0</v>
      </c>
      <c r="N34" s="24">
        <v>2</v>
      </c>
      <c r="O34" s="24">
        <v>0</v>
      </c>
      <c r="P34" s="24">
        <v>2</v>
      </c>
      <c r="Q34" s="24">
        <v>0</v>
      </c>
      <c r="R34" s="24">
        <v>2</v>
      </c>
      <c r="S34" s="24">
        <v>0</v>
      </c>
      <c r="T34" s="24">
        <v>12</v>
      </c>
      <c r="U34" s="24">
        <v>2</v>
      </c>
      <c r="V34" s="24">
        <v>4</v>
      </c>
      <c r="W34" s="24">
        <v>0</v>
      </c>
      <c r="X34" s="24">
        <v>2</v>
      </c>
      <c r="Y34" s="24">
        <v>0</v>
      </c>
      <c r="Z34" s="24">
        <v>3</v>
      </c>
      <c r="AA34" s="24">
        <v>0</v>
      </c>
      <c r="AB34" s="24">
        <v>1</v>
      </c>
      <c r="AC34" s="24">
        <v>1</v>
      </c>
      <c r="AD34" s="24">
        <v>0</v>
      </c>
      <c r="AE34" s="24">
        <v>0</v>
      </c>
      <c r="AF34" s="21">
        <f t="shared" si="0"/>
        <v>57</v>
      </c>
      <c r="AG34" s="21">
        <f t="shared" si="1"/>
        <v>8</v>
      </c>
      <c r="AH34" s="21">
        <f t="shared" si="2"/>
        <v>65</v>
      </c>
      <c r="AI34" s="2"/>
      <c r="AJ34" s="110"/>
      <c r="AK34" s="105" t="s">
        <v>284</v>
      </c>
      <c r="AL34" s="32" t="s">
        <v>1</v>
      </c>
      <c r="AM34" s="32" t="s">
        <v>274</v>
      </c>
      <c r="AN34" s="42">
        <f>+'مرحلة أولى محافظات'!BO34</f>
        <v>0</v>
      </c>
      <c r="AO34" s="42">
        <f>+'مرحلة أولى محافظات'!BP34</f>
        <v>0</v>
      </c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21.75" customHeight="1">
      <c r="A35" s="158"/>
      <c r="B35" s="152"/>
      <c r="C35" s="20" t="s">
        <v>28</v>
      </c>
      <c r="D35" s="24">
        <v>4</v>
      </c>
      <c r="E35" s="24">
        <v>1</v>
      </c>
      <c r="F35" s="24">
        <v>3</v>
      </c>
      <c r="G35" s="24">
        <v>0</v>
      </c>
      <c r="H35" s="24">
        <v>203</v>
      </c>
      <c r="I35" s="24">
        <v>26</v>
      </c>
      <c r="J35" s="24">
        <v>15</v>
      </c>
      <c r="K35" s="24">
        <v>4</v>
      </c>
      <c r="L35" s="24">
        <v>41</v>
      </c>
      <c r="M35" s="24">
        <v>0</v>
      </c>
      <c r="N35" s="24">
        <v>6</v>
      </c>
      <c r="O35" s="24">
        <v>1</v>
      </c>
      <c r="P35" s="24">
        <v>5</v>
      </c>
      <c r="Q35" s="24">
        <v>0</v>
      </c>
      <c r="R35" s="24">
        <v>13</v>
      </c>
      <c r="S35" s="24">
        <v>1</v>
      </c>
      <c r="T35" s="24">
        <v>73</v>
      </c>
      <c r="U35" s="24">
        <v>5</v>
      </c>
      <c r="V35" s="24">
        <v>15</v>
      </c>
      <c r="W35" s="24">
        <v>3</v>
      </c>
      <c r="X35" s="24">
        <v>10</v>
      </c>
      <c r="Y35" s="24">
        <v>1</v>
      </c>
      <c r="Z35" s="24">
        <v>7</v>
      </c>
      <c r="AA35" s="24">
        <v>0</v>
      </c>
      <c r="AB35" s="24">
        <v>6</v>
      </c>
      <c r="AC35" s="24">
        <v>1</v>
      </c>
      <c r="AD35" s="24">
        <v>0</v>
      </c>
      <c r="AE35" s="24">
        <v>0</v>
      </c>
      <c r="AF35" s="21">
        <f t="shared" si="0"/>
        <v>401</v>
      </c>
      <c r="AG35" s="21">
        <f t="shared" si="1"/>
        <v>43</v>
      </c>
      <c r="AH35" s="21">
        <f t="shared" si="2"/>
        <v>444</v>
      </c>
      <c r="AI35" s="2"/>
      <c r="AJ35" s="110"/>
      <c r="AK35" s="107"/>
      <c r="AL35" s="32" t="s">
        <v>28</v>
      </c>
      <c r="AM35" s="32" t="s">
        <v>274</v>
      </c>
      <c r="AN35" s="42">
        <f>+'مرحلة أولى محافظات'!BO35</f>
        <v>0</v>
      </c>
      <c r="AO35" s="42">
        <f>+'مرحلة أولى محافظات'!BP35</f>
        <v>0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24.75" customHeight="1">
      <c r="A36" s="158"/>
      <c r="B36" s="152" t="s">
        <v>285</v>
      </c>
      <c r="C36" s="20" t="s">
        <v>1</v>
      </c>
      <c r="D36" s="24">
        <v>1</v>
      </c>
      <c r="E36" s="24">
        <v>0</v>
      </c>
      <c r="F36" s="24">
        <v>0</v>
      </c>
      <c r="G36" s="24">
        <v>0</v>
      </c>
      <c r="H36" s="24">
        <v>25</v>
      </c>
      <c r="I36" s="24">
        <v>10</v>
      </c>
      <c r="J36" s="24">
        <v>2</v>
      </c>
      <c r="K36" s="24">
        <v>1</v>
      </c>
      <c r="L36" s="24">
        <v>2</v>
      </c>
      <c r="M36" s="24">
        <v>0</v>
      </c>
      <c r="N36" s="24">
        <v>2</v>
      </c>
      <c r="O36" s="24">
        <v>1</v>
      </c>
      <c r="P36" s="24">
        <v>3</v>
      </c>
      <c r="Q36" s="24">
        <v>0</v>
      </c>
      <c r="R36" s="24">
        <v>2</v>
      </c>
      <c r="S36" s="24">
        <v>0</v>
      </c>
      <c r="T36" s="24">
        <v>4</v>
      </c>
      <c r="U36" s="24">
        <v>1</v>
      </c>
      <c r="V36" s="24">
        <v>2</v>
      </c>
      <c r="W36" s="24">
        <v>1</v>
      </c>
      <c r="X36" s="24">
        <v>2</v>
      </c>
      <c r="Y36" s="24">
        <v>0</v>
      </c>
      <c r="Z36" s="24">
        <v>0</v>
      </c>
      <c r="AA36" s="24">
        <v>2</v>
      </c>
      <c r="AB36" s="24">
        <v>0</v>
      </c>
      <c r="AC36" s="24">
        <v>0</v>
      </c>
      <c r="AD36" s="24">
        <v>0</v>
      </c>
      <c r="AE36" s="24">
        <v>0</v>
      </c>
      <c r="AF36" s="21">
        <f t="shared" si="0"/>
        <v>45</v>
      </c>
      <c r="AG36" s="21">
        <f t="shared" si="1"/>
        <v>16</v>
      </c>
      <c r="AH36" s="21">
        <f t="shared" si="2"/>
        <v>61</v>
      </c>
      <c r="AI36" s="2"/>
      <c r="AJ36" s="110"/>
      <c r="AK36" s="105" t="s">
        <v>285</v>
      </c>
      <c r="AL36" s="32" t="s">
        <v>1</v>
      </c>
      <c r="AM36" s="32" t="s">
        <v>274</v>
      </c>
      <c r="AN36" s="42">
        <f>+'مرحلة أولى محافظات'!BO36</f>
        <v>0</v>
      </c>
      <c r="AO36" s="42">
        <f>+'مرحلة أولى محافظات'!BP36</f>
        <v>0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24.75" customHeight="1">
      <c r="A37" s="158"/>
      <c r="B37" s="152"/>
      <c r="C37" s="20" t="s">
        <v>28</v>
      </c>
      <c r="D37" s="24">
        <v>11</v>
      </c>
      <c r="E37" s="24">
        <v>1</v>
      </c>
      <c r="F37" s="24">
        <v>1</v>
      </c>
      <c r="G37" s="24">
        <v>0</v>
      </c>
      <c r="H37" s="24">
        <v>100</v>
      </c>
      <c r="I37" s="24">
        <v>25</v>
      </c>
      <c r="J37" s="24">
        <v>17</v>
      </c>
      <c r="K37" s="24">
        <v>3</v>
      </c>
      <c r="L37" s="24">
        <v>10</v>
      </c>
      <c r="M37" s="24">
        <v>0</v>
      </c>
      <c r="N37" s="24">
        <v>6</v>
      </c>
      <c r="O37" s="24">
        <v>2</v>
      </c>
      <c r="P37" s="24">
        <v>13</v>
      </c>
      <c r="Q37" s="24">
        <v>2</v>
      </c>
      <c r="R37" s="24">
        <v>20</v>
      </c>
      <c r="S37" s="24">
        <v>2</v>
      </c>
      <c r="T37" s="24">
        <v>54</v>
      </c>
      <c r="U37" s="24">
        <v>8</v>
      </c>
      <c r="V37" s="24">
        <v>15</v>
      </c>
      <c r="W37" s="24">
        <v>9</v>
      </c>
      <c r="X37" s="24">
        <v>11</v>
      </c>
      <c r="Y37" s="24">
        <v>1</v>
      </c>
      <c r="Z37" s="24">
        <v>7</v>
      </c>
      <c r="AA37" s="24">
        <v>3</v>
      </c>
      <c r="AB37" s="24">
        <v>3</v>
      </c>
      <c r="AC37" s="24">
        <v>0</v>
      </c>
      <c r="AD37" s="24">
        <v>0</v>
      </c>
      <c r="AE37" s="24">
        <v>2</v>
      </c>
      <c r="AF37" s="21">
        <f t="shared" si="0"/>
        <v>268</v>
      </c>
      <c r="AG37" s="21">
        <f t="shared" si="1"/>
        <v>58</v>
      </c>
      <c r="AH37" s="21">
        <f t="shared" si="2"/>
        <v>326</v>
      </c>
      <c r="AI37" s="2"/>
      <c r="AJ37" s="110"/>
      <c r="AK37" s="107"/>
      <c r="AL37" s="32" t="s">
        <v>28</v>
      </c>
      <c r="AM37" s="32" t="s">
        <v>274</v>
      </c>
      <c r="AN37" s="42">
        <f>+'مرحلة أولى محافظات'!BO37</f>
        <v>0</v>
      </c>
      <c r="AO37" s="42">
        <f>+'مرحلة أولى محافظات'!BP37</f>
        <v>0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30.75" customHeight="1">
      <c r="A38" s="158"/>
      <c r="B38" s="152" t="s">
        <v>286</v>
      </c>
      <c r="C38" s="20" t="s">
        <v>1</v>
      </c>
      <c r="D38" s="24">
        <v>0</v>
      </c>
      <c r="E38" s="24">
        <v>0</v>
      </c>
      <c r="F38" s="24">
        <v>1</v>
      </c>
      <c r="G38" s="24">
        <v>0</v>
      </c>
      <c r="H38" s="24">
        <v>40</v>
      </c>
      <c r="I38" s="24">
        <v>15</v>
      </c>
      <c r="J38" s="24">
        <v>6</v>
      </c>
      <c r="K38" s="24">
        <v>0</v>
      </c>
      <c r="L38" s="24">
        <v>2</v>
      </c>
      <c r="M38" s="24">
        <v>0</v>
      </c>
      <c r="N38" s="24">
        <v>1</v>
      </c>
      <c r="O38" s="24">
        <v>0</v>
      </c>
      <c r="P38" s="24">
        <v>0</v>
      </c>
      <c r="Q38" s="24">
        <v>0</v>
      </c>
      <c r="R38" s="24">
        <v>2</v>
      </c>
      <c r="S38" s="24">
        <v>1</v>
      </c>
      <c r="T38" s="24">
        <v>10</v>
      </c>
      <c r="U38" s="24">
        <v>2</v>
      </c>
      <c r="V38" s="24">
        <v>3</v>
      </c>
      <c r="W38" s="24">
        <v>0</v>
      </c>
      <c r="X38" s="24">
        <v>2</v>
      </c>
      <c r="Y38" s="24">
        <v>0</v>
      </c>
      <c r="Z38" s="24">
        <v>1</v>
      </c>
      <c r="AA38" s="24">
        <v>0</v>
      </c>
      <c r="AB38" s="24">
        <v>0</v>
      </c>
      <c r="AC38" s="24">
        <v>1</v>
      </c>
      <c r="AD38" s="24">
        <v>0</v>
      </c>
      <c r="AE38" s="24">
        <v>0</v>
      </c>
      <c r="AF38" s="21">
        <f t="shared" si="0"/>
        <v>68</v>
      </c>
      <c r="AG38" s="21">
        <f t="shared" si="1"/>
        <v>19</v>
      </c>
      <c r="AH38" s="21">
        <f t="shared" si="2"/>
        <v>87</v>
      </c>
      <c r="AI38" s="2"/>
      <c r="AJ38" s="110"/>
      <c r="AK38" s="105" t="s">
        <v>286</v>
      </c>
      <c r="AL38" s="32" t="s">
        <v>1</v>
      </c>
      <c r="AM38" s="32" t="s">
        <v>274</v>
      </c>
      <c r="AN38" s="42">
        <f>+'مرحلة أولى محافظات'!BO38</f>
        <v>0</v>
      </c>
      <c r="AO38" s="42">
        <f>+'مرحلة أولى محافظات'!BP38</f>
        <v>0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30" customHeight="1">
      <c r="A39" s="158"/>
      <c r="B39" s="152"/>
      <c r="C39" s="20" t="s">
        <v>28</v>
      </c>
      <c r="D39" s="24">
        <v>2</v>
      </c>
      <c r="E39" s="24">
        <v>0</v>
      </c>
      <c r="F39" s="24">
        <v>1</v>
      </c>
      <c r="G39" s="24">
        <v>0</v>
      </c>
      <c r="H39" s="24">
        <v>241</v>
      </c>
      <c r="I39" s="24">
        <v>40</v>
      </c>
      <c r="J39" s="24">
        <v>17</v>
      </c>
      <c r="K39" s="24">
        <v>1</v>
      </c>
      <c r="L39" s="24">
        <v>5</v>
      </c>
      <c r="M39" s="24">
        <v>0</v>
      </c>
      <c r="N39" s="24">
        <v>8</v>
      </c>
      <c r="O39" s="24">
        <v>2</v>
      </c>
      <c r="P39" s="24">
        <v>1</v>
      </c>
      <c r="Q39" s="24">
        <v>1</v>
      </c>
      <c r="R39" s="24">
        <v>8</v>
      </c>
      <c r="S39" s="24">
        <v>5</v>
      </c>
      <c r="T39" s="24">
        <v>91</v>
      </c>
      <c r="U39" s="24">
        <v>12</v>
      </c>
      <c r="V39" s="24">
        <v>11</v>
      </c>
      <c r="W39" s="24">
        <v>3</v>
      </c>
      <c r="X39" s="24">
        <v>8</v>
      </c>
      <c r="Y39" s="24">
        <v>1</v>
      </c>
      <c r="Z39" s="24">
        <v>3</v>
      </c>
      <c r="AA39" s="24">
        <v>1</v>
      </c>
      <c r="AB39" s="24">
        <v>1</v>
      </c>
      <c r="AC39" s="24">
        <v>2</v>
      </c>
      <c r="AD39" s="24">
        <v>1</v>
      </c>
      <c r="AE39" s="24">
        <v>0</v>
      </c>
      <c r="AF39" s="21">
        <f t="shared" si="0"/>
        <v>398</v>
      </c>
      <c r="AG39" s="21">
        <f t="shared" si="1"/>
        <v>68</v>
      </c>
      <c r="AH39" s="21">
        <f t="shared" si="2"/>
        <v>466</v>
      </c>
      <c r="AI39" s="2"/>
      <c r="AJ39" s="110"/>
      <c r="AK39" s="107"/>
      <c r="AL39" s="32" t="s">
        <v>28</v>
      </c>
      <c r="AM39" s="32" t="s">
        <v>274</v>
      </c>
      <c r="AN39" s="42">
        <f>+'مرحلة أولى محافظات'!BO39</f>
        <v>0</v>
      </c>
      <c r="AO39" s="42">
        <f>+'مرحلة أولى محافظات'!BP39</f>
        <v>0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29.25" customHeight="1">
      <c r="A40" s="158"/>
      <c r="B40" s="152" t="s">
        <v>287</v>
      </c>
      <c r="C40" s="20" t="s">
        <v>1</v>
      </c>
      <c r="D40" s="24">
        <v>7</v>
      </c>
      <c r="E40" s="24">
        <v>0</v>
      </c>
      <c r="F40" s="24">
        <v>2</v>
      </c>
      <c r="G40" s="24">
        <v>0</v>
      </c>
      <c r="H40" s="24">
        <v>10</v>
      </c>
      <c r="I40" s="24">
        <v>2</v>
      </c>
      <c r="J40" s="24">
        <v>3</v>
      </c>
      <c r="K40" s="24">
        <v>0</v>
      </c>
      <c r="L40" s="24">
        <v>4</v>
      </c>
      <c r="M40" s="24">
        <v>0</v>
      </c>
      <c r="N40" s="24">
        <v>2</v>
      </c>
      <c r="O40" s="24">
        <v>0</v>
      </c>
      <c r="P40" s="24">
        <v>2</v>
      </c>
      <c r="Q40" s="24">
        <v>0</v>
      </c>
      <c r="R40" s="24">
        <v>4</v>
      </c>
      <c r="S40" s="24">
        <v>0</v>
      </c>
      <c r="T40" s="24">
        <v>6</v>
      </c>
      <c r="U40" s="24">
        <v>1</v>
      </c>
      <c r="V40" s="24">
        <v>3</v>
      </c>
      <c r="W40" s="24">
        <v>0</v>
      </c>
      <c r="X40" s="24">
        <v>1</v>
      </c>
      <c r="Y40" s="24">
        <v>0</v>
      </c>
      <c r="Z40" s="24">
        <v>1</v>
      </c>
      <c r="AA40" s="24">
        <v>1</v>
      </c>
      <c r="AB40" s="24">
        <v>2</v>
      </c>
      <c r="AC40" s="24">
        <v>0</v>
      </c>
      <c r="AD40" s="24">
        <v>0</v>
      </c>
      <c r="AE40" s="24">
        <v>0</v>
      </c>
      <c r="AF40" s="21">
        <f t="shared" si="0"/>
        <v>47</v>
      </c>
      <c r="AG40" s="21">
        <f t="shared" si="1"/>
        <v>4</v>
      </c>
      <c r="AH40" s="21">
        <f t="shared" si="2"/>
        <v>51</v>
      </c>
      <c r="AI40" s="2"/>
      <c r="AJ40" s="110"/>
      <c r="AK40" s="105" t="s">
        <v>287</v>
      </c>
      <c r="AL40" s="32" t="s">
        <v>1</v>
      </c>
      <c r="AM40" s="32" t="s">
        <v>274</v>
      </c>
      <c r="AN40" s="42">
        <f>+'مرحلة أولى محافظات'!BO40</f>
        <v>0</v>
      </c>
      <c r="AO40" s="42">
        <f>+'مرحلة أولى محافظات'!BP40</f>
        <v>0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24.75" customHeight="1">
      <c r="A41" s="158"/>
      <c r="B41" s="152"/>
      <c r="C41" s="20" t="s">
        <v>28</v>
      </c>
      <c r="D41" s="24">
        <v>22</v>
      </c>
      <c r="E41" s="24">
        <v>1</v>
      </c>
      <c r="F41" s="24">
        <v>16</v>
      </c>
      <c r="G41" s="24">
        <v>1</v>
      </c>
      <c r="H41" s="24">
        <v>80</v>
      </c>
      <c r="I41" s="24">
        <v>6</v>
      </c>
      <c r="J41" s="24">
        <v>10</v>
      </c>
      <c r="K41" s="24">
        <v>2</v>
      </c>
      <c r="L41" s="24">
        <v>16</v>
      </c>
      <c r="M41" s="24">
        <v>0</v>
      </c>
      <c r="N41" s="24">
        <v>8</v>
      </c>
      <c r="O41" s="24">
        <v>1</v>
      </c>
      <c r="P41" s="24">
        <v>11</v>
      </c>
      <c r="Q41" s="24">
        <v>1</v>
      </c>
      <c r="R41" s="24">
        <v>17</v>
      </c>
      <c r="S41" s="24">
        <v>1</v>
      </c>
      <c r="T41" s="24">
        <v>27</v>
      </c>
      <c r="U41" s="24">
        <v>3</v>
      </c>
      <c r="V41" s="24">
        <v>11</v>
      </c>
      <c r="W41" s="24">
        <v>2</v>
      </c>
      <c r="X41" s="24">
        <v>4</v>
      </c>
      <c r="Y41" s="24">
        <v>0</v>
      </c>
      <c r="Z41" s="24">
        <v>4</v>
      </c>
      <c r="AA41" s="24">
        <v>3</v>
      </c>
      <c r="AB41" s="24">
        <v>6</v>
      </c>
      <c r="AC41" s="24">
        <v>0</v>
      </c>
      <c r="AD41" s="24">
        <v>0</v>
      </c>
      <c r="AE41" s="24">
        <v>0</v>
      </c>
      <c r="AF41" s="21">
        <f t="shared" si="0"/>
        <v>232</v>
      </c>
      <c r="AG41" s="21">
        <f t="shared" si="1"/>
        <v>21</v>
      </c>
      <c r="AH41" s="21">
        <f t="shared" si="2"/>
        <v>253</v>
      </c>
      <c r="AI41" s="2"/>
      <c r="AJ41" s="110"/>
      <c r="AK41" s="107"/>
      <c r="AL41" s="32" t="s">
        <v>28</v>
      </c>
      <c r="AM41" s="32" t="s">
        <v>274</v>
      </c>
      <c r="AN41" s="42">
        <f>+'مرحلة أولى محافظات'!BO41</f>
        <v>0</v>
      </c>
      <c r="AO41" s="42">
        <f>+'مرحلة أولى محافظات'!BP41</f>
        <v>0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30.75" customHeight="1">
      <c r="A42" s="158"/>
      <c r="B42" s="152" t="s">
        <v>288</v>
      </c>
      <c r="C42" s="20" t="s">
        <v>1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1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1">
        <f t="shared" si="0"/>
        <v>2</v>
      </c>
      <c r="AG42" s="21">
        <f t="shared" si="1"/>
        <v>0</v>
      </c>
      <c r="AH42" s="21">
        <f t="shared" si="2"/>
        <v>2</v>
      </c>
      <c r="AI42" s="2"/>
      <c r="AJ42" s="110"/>
      <c r="AK42" s="105" t="s">
        <v>288</v>
      </c>
      <c r="AL42" s="32" t="s">
        <v>1</v>
      </c>
      <c r="AM42" s="32" t="s">
        <v>274</v>
      </c>
      <c r="AN42" s="42">
        <f>+'مرحلة أولى محافظات'!BO42</f>
        <v>0</v>
      </c>
      <c r="AO42" s="42">
        <f>+'مرحلة أولى محافظات'!BP42</f>
        <v>0</v>
      </c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28.5" customHeight="1">
      <c r="A43" s="158"/>
      <c r="B43" s="152"/>
      <c r="C43" s="20" t="s">
        <v>28</v>
      </c>
      <c r="D43" s="24">
        <v>1</v>
      </c>
      <c r="E43" s="24">
        <v>0</v>
      </c>
      <c r="F43" s="24">
        <v>0</v>
      </c>
      <c r="G43" s="24">
        <v>0</v>
      </c>
      <c r="H43" s="24">
        <v>12</v>
      </c>
      <c r="I43" s="24">
        <v>1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1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1">
        <f t="shared" si="0"/>
        <v>14</v>
      </c>
      <c r="AG43" s="21">
        <f t="shared" si="1"/>
        <v>1</v>
      </c>
      <c r="AH43" s="21">
        <f t="shared" si="2"/>
        <v>15</v>
      </c>
      <c r="AI43" s="2"/>
      <c r="AJ43" s="110"/>
      <c r="AK43" s="107"/>
      <c r="AL43" s="32" t="s">
        <v>28</v>
      </c>
      <c r="AM43" s="32" t="s">
        <v>274</v>
      </c>
      <c r="AN43" s="42">
        <f>+'مرحلة أولى محافظات'!BO43</f>
        <v>0</v>
      </c>
      <c r="AO43" s="42">
        <f>+'مرحلة أولى محافظات'!BP43</f>
        <v>0</v>
      </c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30.75" customHeight="1">
      <c r="A44" s="158"/>
      <c r="B44" s="156" t="s">
        <v>289</v>
      </c>
      <c r="C44" s="20" t="s">
        <v>1</v>
      </c>
      <c r="D44" s="24">
        <v>1</v>
      </c>
      <c r="E44" s="24">
        <v>0</v>
      </c>
      <c r="F44" s="24">
        <v>0</v>
      </c>
      <c r="G44" s="24">
        <v>0</v>
      </c>
      <c r="H44" s="24">
        <v>10</v>
      </c>
      <c r="I44" s="24">
        <v>9</v>
      </c>
      <c r="J44" s="24">
        <v>2</v>
      </c>
      <c r="K44" s="24">
        <v>1</v>
      </c>
      <c r="L44" s="24">
        <v>1</v>
      </c>
      <c r="M44" s="24">
        <v>0</v>
      </c>
      <c r="N44" s="24">
        <v>1</v>
      </c>
      <c r="O44" s="24">
        <v>0</v>
      </c>
      <c r="P44" s="24">
        <v>1</v>
      </c>
      <c r="Q44" s="24">
        <v>0</v>
      </c>
      <c r="R44" s="24">
        <v>2</v>
      </c>
      <c r="S44" s="24">
        <v>0</v>
      </c>
      <c r="T44" s="24">
        <v>5</v>
      </c>
      <c r="U44" s="24">
        <v>3</v>
      </c>
      <c r="V44" s="24">
        <v>4</v>
      </c>
      <c r="W44" s="24">
        <v>3</v>
      </c>
      <c r="X44" s="24">
        <v>2</v>
      </c>
      <c r="Y44" s="24">
        <v>1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1">
        <f t="shared" si="0"/>
        <v>29</v>
      </c>
      <c r="AG44" s="21">
        <f t="shared" si="1"/>
        <v>17</v>
      </c>
      <c r="AH44" s="21">
        <f t="shared" si="2"/>
        <v>46</v>
      </c>
      <c r="AI44" s="2"/>
      <c r="AJ44" s="110"/>
      <c r="AK44" s="105" t="s">
        <v>289</v>
      </c>
      <c r="AL44" s="32" t="s">
        <v>1</v>
      </c>
      <c r="AM44" s="32" t="s">
        <v>274</v>
      </c>
      <c r="AN44" s="42">
        <f>+'مرحلة أولى محافظات'!BO44</f>
        <v>0</v>
      </c>
      <c r="AO44" s="42">
        <f>+'مرحلة أولى محافظات'!BP44</f>
        <v>0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30" customHeight="1">
      <c r="A45" s="158"/>
      <c r="B45" s="156"/>
      <c r="C45" s="20" t="s">
        <v>28</v>
      </c>
      <c r="D45" s="24">
        <v>5</v>
      </c>
      <c r="E45" s="24">
        <v>1</v>
      </c>
      <c r="F45" s="24">
        <v>1</v>
      </c>
      <c r="G45" s="24">
        <v>1</v>
      </c>
      <c r="H45" s="24">
        <v>113</v>
      </c>
      <c r="I45" s="24">
        <v>79</v>
      </c>
      <c r="J45" s="24">
        <v>6</v>
      </c>
      <c r="K45" s="24">
        <v>3</v>
      </c>
      <c r="L45" s="24">
        <v>4</v>
      </c>
      <c r="M45" s="24">
        <v>0</v>
      </c>
      <c r="N45" s="24">
        <v>7</v>
      </c>
      <c r="O45" s="24">
        <v>1</v>
      </c>
      <c r="P45" s="24">
        <v>10</v>
      </c>
      <c r="Q45" s="24">
        <v>1</v>
      </c>
      <c r="R45" s="24">
        <v>10</v>
      </c>
      <c r="S45" s="24">
        <v>1</v>
      </c>
      <c r="T45" s="24">
        <v>40</v>
      </c>
      <c r="U45" s="24">
        <v>13</v>
      </c>
      <c r="V45" s="24">
        <v>18</v>
      </c>
      <c r="W45" s="24">
        <v>5</v>
      </c>
      <c r="X45" s="24">
        <v>7</v>
      </c>
      <c r="Y45" s="24">
        <v>2</v>
      </c>
      <c r="Z45" s="24">
        <v>0</v>
      </c>
      <c r="AA45" s="24">
        <v>0</v>
      </c>
      <c r="AB45" s="24">
        <v>1</v>
      </c>
      <c r="AC45" s="24">
        <v>0</v>
      </c>
      <c r="AD45" s="24">
        <v>0</v>
      </c>
      <c r="AE45" s="24">
        <v>0</v>
      </c>
      <c r="AF45" s="21">
        <f t="shared" si="0"/>
        <v>222</v>
      </c>
      <c r="AG45" s="21">
        <f t="shared" si="1"/>
        <v>107</v>
      </c>
      <c r="AH45" s="21">
        <f t="shared" si="2"/>
        <v>329</v>
      </c>
      <c r="AI45" s="2"/>
      <c r="AJ45" s="110"/>
      <c r="AK45" s="107"/>
      <c r="AL45" s="32" t="s">
        <v>28</v>
      </c>
      <c r="AM45" s="32" t="s">
        <v>274</v>
      </c>
      <c r="AN45" s="42">
        <f>+'مرحلة أولى محافظات'!BO45</f>
        <v>0</v>
      </c>
      <c r="AO45" s="42">
        <f>+'مرحلة أولى محافظات'!BP45</f>
        <v>0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39.75" customHeight="1">
      <c r="A46" s="158"/>
      <c r="B46" s="154" t="s">
        <v>267</v>
      </c>
      <c r="C46" s="22" t="s">
        <v>1</v>
      </c>
      <c r="D46" s="23">
        <f>+D30+D32+D34+D36+D38+D40+D42+D44</f>
        <v>19</v>
      </c>
      <c r="E46" s="23">
        <f aca="true" t="shared" si="5" ref="E46:AE46">+E30+E32+E34+E36+E38+E40+E42+E44</f>
        <v>0</v>
      </c>
      <c r="F46" s="23">
        <f t="shared" si="5"/>
        <v>6</v>
      </c>
      <c r="G46" s="23">
        <f t="shared" si="5"/>
        <v>0</v>
      </c>
      <c r="H46" s="23">
        <f t="shared" si="5"/>
        <v>176</v>
      </c>
      <c r="I46" s="23">
        <f t="shared" si="5"/>
        <v>63</v>
      </c>
      <c r="J46" s="23">
        <f t="shared" si="5"/>
        <v>21</v>
      </c>
      <c r="K46" s="23">
        <f t="shared" si="5"/>
        <v>3</v>
      </c>
      <c r="L46" s="23">
        <f t="shared" si="5"/>
        <v>25</v>
      </c>
      <c r="M46" s="23">
        <f t="shared" si="5"/>
        <v>0</v>
      </c>
      <c r="N46" s="23">
        <f t="shared" si="5"/>
        <v>9</v>
      </c>
      <c r="O46" s="23">
        <f t="shared" si="5"/>
        <v>1</v>
      </c>
      <c r="P46" s="23">
        <f t="shared" si="5"/>
        <v>11</v>
      </c>
      <c r="Q46" s="23">
        <f t="shared" si="5"/>
        <v>0</v>
      </c>
      <c r="R46" s="23">
        <f t="shared" si="5"/>
        <v>37</v>
      </c>
      <c r="S46" s="23">
        <f t="shared" si="5"/>
        <v>2</v>
      </c>
      <c r="T46" s="23">
        <f t="shared" si="5"/>
        <v>63</v>
      </c>
      <c r="U46" s="23">
        <f t="shared" si="5"/>
        <v>18</v>
      </c>
      <c r="V46" s="23">
        <f t="shared" si="5"/>
        <v>30</v>
      </c>
      <c r="W46" s="23">
        <f t="shared" si="5"/>
        <v>7</v>
      </c>
      <c r="X46" s="23">
        <f t="shared" si="5"/>
        <v>23</v>
      </c>
      <c r="Y46" s="23">
        <f t="shared" si="5"/>
        <v>3</v>
      </c>
      <c r="Z46" s="23">
        <f t="shared" si="5"/>
        <v>8</v>
      </c>
      <c r="AA46" s="23">
        <f t="shared" si="5"/>
        <v>3</v>
      </c>
      <c r="AB46" s="23">
        <f t="shared" si="5"/>
        <v>5</v>
      </c>
      <c r="AC46" s="23">
        <f t="shared" si="5"/>
        <v>2</v>
      </c>
      <c r="AD46" s="23">
        <f t="shared" si="5"/>
        <v>0</v>
      </c>
      <c r="AE46" s="23">
        <f t="shared" si="5"/>
        <v>0</v>
      </c>
      <c r="AF46" s="21">
        <f t="shared" si="0"/>
        <v>433</v>
      </c>
      <c r="AG46" s="21">
        <f t="shared" si="1"/>
        <v>102</v>
      </c>
      <c r="AH46" s="21">
        <f t="shared" si="2"/>
        <v>535</v>
      </c>
      <c r="AI46" s="2"/>
      <c r="AJ46" s="110"/>
      <c r="AK46" s="112" t="s">
        <v>267</v>
      </c>
      <c r="AL46" s="35" t="s">
        <v>1</v>
      </c>
      <c r="AM46" s="35" t="s">
        <v>274</v>
      </c>
      <c r="AN46" s="53">
        <f>+'مرحلة أولى محافظات'!BO46</f>
        <v>0</v>
      </c>
      <c r="AO46" s="53">
        <f>+'مرحلة أولى محافظات'!BP46</f>
        <v>0</v>
      </c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39.75" customHeight="1">
      <c r="A47" s="158"/>
      <c r="B47" s="154"/>
      <c r="C47" s="22" t="s">
        <v>28</v>
      </c>
      <c r="D47" s="23">
        <f>+D31+D33+D35+D37+D39+D41+D43+D45</f>
        <v>67</v>
      </c>
      <c r="E47" s="23">
        <f aca="true" t="shared" si="6" ref="E47:AE47">+E31+E33+E35+E37+E39+E41+E43+E45</f>
        <v>5</v>
      </c>
      <c r="F47" s="23">
        <f t="shared" si="6"/>
        <v>30</v>
      </c>
      <c r="G47" s="23">
        <f t="shared" si="6"/>
        <v>3</v>
      </c>
      <c r="H47" s="23">
        <f t="shared" si="6"/>
        <v>1306</v>
      </c>
      <c r="I47" s="23">
        <f t="shared" si="6"/>
        <v>321</v>
      </c>
      <c r="J47" s="23">
        <f t="shared" si="6"/>
        <v>94</v>
      </c>
      <c r="K47" s="23">
        <f t="shared" si="6"/>
        <v>15</v>
      </c>
      <c r="L47" s="23">
        <f t="shared" si="6"/>
        <v>92</v>
      </c>
      <c r="M47" s="23">
        <f t="shared" si="6"/>
        <v>0</v>
      </c>
      <c r="N47" s="23">
        <f t="shared" si="6"/>
        <v>39</v>
      </c>
      <c r="O47" s="23">
        <f t="shared" si="6"/>
        <v>9</v>
      </c>
      <c r="P47" s="23">
        <f t="shared" si="6"/>
        <v>48</v>
      </c>
      <c r="Q47" s="23">
        <f t="shared" si="6"/>
        <v>7</v>
      </c>
      <c r="R47" s="23">
        <f t="shared" si="6"/>
        <v>151</v>
      </c>
      <c r="S47" s="23">
        <f t="shared" si="6"/>
        <v>15</v>
      </c>
      <c r="T47" s="23">
        <f t="shared" si="6"/>
        <v>509</v>
      </c>
      <c r="U47" s="23">
        <f t="shared" si="6"/>
        <v>72</v>
      </c>
      <c r="V47" s="23">
        <f t="shared" si="6"/>
        <v>133</v>
      </c>
      <c r="W47" s="23">
        <f t="shared" si="6"/>
        <v>32</v>
      </c>
      <c r="X47" s="23">
        <f t="shared" si="6"/>
        <v>80</v>
      </c>
      <c r="Y47" s="23">
        <f t="shared" si="6"/>
        <v>11</v>
      </c>
      <c r="Z47" s="23">
        <f t="shared" si="6"/>
        <v>31</v>
      </c>
      <c r="AA47" s="23">
        <f t="shared" si="6"/>
        <v>8</v>
      </c>
      <c r="AB47" s="23">
        <f t="shared" si="6"/>
        <v>21</v>
      </c>
      <c r="AC47" s="23">
        <f t="shared" si="6"/>
        <v>3</v>
      </c>
      <c r="AD47" s="23">
        <f t="shared" si="6"/>
        <v>4</v>
      </c>
      <c r="AE47" s="23">
        <f t="shared" si="6"/>
        <v>2</v>
      </c>
      <c r="AF47" s="21">
        <f t="shared" si="0"/>
        <v>2605</v>
      </c>
      <c r="AG47" s="21">
        <f t="shared" si="1"/>
        <v>503</v>
      </c>
      <c r="AH47" s="21">
        <f t="shared" si="2"/>
        <v>3108</v>
      </c>
      <c r="AI47" s="2"/>
      <c r="AJ47" s="111"/>
      <c r="AK47" s="113"/>
      <c r="AL47" s="35" t="s">
        <v>28</v>
      </c>
      <c r="AM47" s="35" t="s">
        <v>274</v>
      </c>
      <c r="AN47" s="53">
        <f>+'مرحلة أولى محافظات'!BO47</f>
        <v>0</v>
      </c>
      <c r="AO47" s="53">
        <f>+'مرحلة أولى محافظات'!BP47</f>
        <v>0</v>
      </c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39.75" customHeight="1">
      <c r="A48" s="152" t="s">
        <v>290</v>
      </c>
      <c r="B48" s="152"/>
      <c r="C48" s="20" t="s">
        <v>1</v>
      </c>
      <c r="D48" s="24">
        <v>0</v>
      </c>
      <c r="E48" s="24">
        <v>0</v>
      </c>
      <c r="F48" s="24">
        <v>0</v>
      </c>
      <c r="G48" s="24">
        <v>0</v>
      </c>
      <c r="H48" s="24">
        <v>45</v>
      </c>
      <c r="I48" s="24">
        <v>63</v>
      </c>
      <c r="J48" s="24">
        <v>1</v>
      </c>
      <c r="K48" s="24">
        <v>1</v>
      </c>
      <c r="L48" s="24">
        <v>5</v>
      </c>
      <c r="M48" s="24">
        <v>7</v>
      </c>
      <c r="N48" s="24">
        <v>1</v>
      </c>
      <c r="O48" s="24">
        <v>0</v>
      </c>
      <c r="P48" s="24">
        <v>1</v>
      </c>
      <c r="Q48" s="24">
        <v>0</v>
      </c>
      <c r="R48" s="24">
        <v>0</v>
      </c>
      <c r="S48" s="24">
        <v>4</v>
      </c>
      <c r="T48" s="24">
        <v>6</v>
      </c>
      <c r="U48" s="24">
        <v>18</v>
      </c>
      <c r="V48" s="24">
        <v>14</v>
      </c>
      <c r="W48" s="24">
        <v>20</v>
      </c>
      <c r="X48" s="24">
        <v>2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1">
        <f t="shared" si="0"/>
        <v>75</v>
      </c>
      <c r="AG48" s="21">
        <f t="shared" si="1"/>
        <v>113</v>
      </c>
      <c r="AH48" s="21">
        <f t="shared" si="2"/>
        <v>188</v>
      </c>
      <c r="AI48" s="2"/>
      <c r="AJ48" s="105" t="s">
        <v>290</v>
      </c>
      <c r="AK48" s="106"/>
      <c r="AL48" s="32" t="s">
        <v>1</v>
      </c>
      <c r="AM48" s="32" t="s">
        <v>274</v>
      </c>
      <c r="AN48" s="42">
        <f>+'مرحلة أولى محافظات'!BO48</f>
        <v>0</v>
      </c>
      <c r="AO48" s="42">
        <f>+'مرحلة أولى محافظات'!BP48</f>
        <v>0</v>
      </c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39.75" customHeight="1">
      <c r="A49" s="152"/>
      <c r="B49" s="152"/>
      <c r="C49" s="20" t="s">
        <v>28</v>
      </c>
      <c r="D49" s="24">
        <v>2</v>
      </c>
      <c r="E49" s="24">
        <v>3</v>
      </c>
      <c r="F49" s="24">
        <v>0</v>
      </c>
      <c r="G49" s="24">
        <v>2</v>
      </c>
      <c r="H49" s="24">
        <v>203</v>
      </c>
      <c r="I49" s="24">
        <v>242</v>
      </c>
      <c r="J49" s="24">
        <v>2</v>
      </c>
      <c r="K49" s="24">
        <v>5</v>
      </c>
      <c r="L49" s="24">
        <v>19</v>
      </c>
      <c r="M49" s="24">
        <v>16</v>
      </c>
      <c r="N49" s="24">
        <v>2</v>
      </c>
      <c r="O49" s="24">
        <v>0</v>
      </c>
      <c r="P49" s="24">
        <v>2</v>
      </c>
      <c r="Q49" s="24">
        <v>0</v>
      </c>
      <c r="R49" s="24">
        <v>10</v>
      </c>
      <c r="S49" s="24">
        <v>30</v>
      </c>
      <c r="T49" s="24">
        <v>52</v>
      </c>
      <c r="U49" s="24">
        <v>76</v>
      </c>
      <c r="V49" s="24">
        <v>32</v>
      </c>
      <c r="W49" s="24">
        <v>39</v>
      </c>
      <c r="X49" s="24">
        <v>17</v>
      </c>
      <c r="Y49" s="24">
        <v>21</v>
      </c>
      <c r="Z49" s="24">
        <v>0</v>
      </c>
      <c r="AA49" s="24">
        <v>0</v>
      </c>
      <c r="AB49" s="24">
        <v>2</v>
      </c>
      <c r="AC49" s="24">
        <v>0</v>
      </c>
      <c r="AD49" s="24">
        <v>0</v>
      </c>
      <c r="AE49" s="24">
        <v>0</v>
      </c>
      <c r="AF49" s="21">
        <f t="shared" si="0"/>
        <v>343</v>
      </c>
      <c r="AG49" s="21">
        <f t="shared" si="1"/>
        <v>434</v>
      </c>
      <c r="AH49" s="21">
        <f t="shared" si="2"/>
        <v>777</v>
      </c>
      <c r="AI49" s="2"/>
      <c r="AJ49" s="107"/>
      <c r="AK49" s="108"/>
      <c r="AL49" s="32" t="s">
        <v>28</v>
      </c>
      <c r="AM49" s="32" t="s">
        <v>274</v>
      </c>
      <c r="AN49" s="42">
        <f>+'مرحلة أولى محافظات'!BO49</f>
        <v>0</v>
      </c>
      <c r="AO49" s="42">
        <f>+'مرحلة أولى محافظات'!BP49</f>
        <v>0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39.75" customHeight="1">
      <c r="A50" s="152" t="s">
        <v>340</v>
      </c>
      <c r="B50" s="152"/>
      <c r="C50" s="20" t="s">
        <v>1</v>
      </c>
      <c r="D50" s="24">
        <v>2</v>
      </c>
      <c r="E50" s="24">
        <v>2</v>
      </c>
      <c r="F50" s="24">
        <v>0</v>
      </c>
      <c r="G50" s="24">
        <v>0</v>
      </c>
      <c r="H50" s="24">
        <v>118</v>
      </c>
      <c r="I50" s="24">
        <v>100</v>
      </c>
      <c r="J50" s="24">
        <v>15</v>
      </c>
      <c r="K50" s="24">
        <v>8</v>
      </c>
      <c r="L50" s="24">
        <v>42</v>
      </c>
      <c r="M50" s="24">
        <v>15</v>
      </c>
      <c r="N50" s="24">
        <v>9</v>
      </c>
      <c r="O50" s="24">
        <v>8</v>
      </c>
      <c r="P50" s="24">
        <v>8</v>
      </c>
      <c r="Q50" s="24">
        <v>1</v>
      </c>
      <c r="R50" s="24">
        <v>2</v>
      </c>
      <c r="S50" s="24">
        <v>2</v>
      </c>
      <c r="T50" s="24">
        <v>41</v>
      </c>
      <c r="U50" s="24">
        <v>29</v>
      </c>
      <c r="V50" s="24">
        <v>55</v>
      </c>
      <c r="W50" s="24">
        <v>43</v>
      </c>
      <c r="X50" s="24">
        <v>9</v>
      </c>
      <c r="Y50" s="24">
        <v>6</v>
      </c>
      <c r="Z50" s="24">
        <v>0</v>
      </c>
      <c r="AA50" s="24">
        <v>0</v>
      </c>
      <c r="AB50" s="24">
        <v>0</v>
      </c>
      <c r="AC50" s="24">
        <v>1</v>
      </c>
      <c r="AD50" s="24">
        <v>0</v>
      </c>
      <c r="AE50" s="24">
        <v>0</v>
      </c>
      <c r="AF50" s="21">
        <f t="shared" si="0"/>
        <v>301</v>
      </c>
      <c r="AG50" s="21">
        <f t="shared" si="1"/>
        <v>215</v>
      </c>
      <c r="AH50" s="21">
        <f t="shared" si="2"/>
        <v>516</v>
      </c>
      <c r="AI50" s="2"/>
      <c r="AJ50" s="105" t="s">
        <v>216</v>
      </c>
      <c r="AK50" s="106"/>
      <c r="AL50" s="32" t="s">
        <v>1</v>
      </c>
      <c r="AM50" s="32" t="s">
        <v>274</v>
      </c>
      <c r="AN50" s="42">
        <f>+'مرحلة أولى محافظات'!BO50</f>
        <v>0</v>
      </c>
      <c r="AO50" s="42">
        <f>+'مرحلة أولى محافظات'!BP50</f>
        <v>0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39.75" customHeight="1">
      <c r="A51" s="152"/>
      <c r="B51" s="152"/>
      <c r="C51" s="20" t="s">
        <v>28</v>
      </c>
      <c r="D51" s="24">
        <v>2</v>
      </c>
      <c r="E51" s="24">
        <v>3</v>
      </c>
      <c r="F51" s="24">
        <v>1</v>
      </c>
      <c r="G51" s="24">
        <v>0</v>
      </c>
      <c r="H51" s="24">
        <v>626</v>
      </c>
      <c r="I51" s="24">
        <v>380</v>
      </c>
      <c r="J51" s="24">
        <v>47</v>
      </c>
      <c r="K51" s="24">
        <v>14</v>
      </c>
      <c r="L51" s="24">
        <v>137</v>
      </c>
      <c r="M51" s="24">
        <v>64</v>
      </c>
      <c r="N51" s="24">
        <v>27</v>
      </c>
      <c r="O51" s="24">
        <v>8</v>
      </c>
      <c r="P51" s="24">
        <v>20</v>
      </c>
      <c r="Q51" s="24">
        <v>2</v>
      </c>
      <c r="R51" s="24">
        <v>18</v>
      </c>
      <c r="S51" s="24">
        <v>4</v>
      </c>
      <c r="T51" s="24">
        <v>274</v>
      </c>
      <c r="U51" s="24">
        <v>97</v>
      </c>
      <c r="V51" s="24">
        <v>96</v>
      </c>
      <c r="W51" s="24">
        <v>42</v>
      </c>
      <c r="X51" s="24">
        <v>55</v>
      </c>
      <c r="Y51" s="24">
        <v>27</v>
      </c>
      <c r="Z51" s="24">
        <v>0</v>
      </c>
      <c r="AA51" s="24">
        <v>0</v>
      </c>
      <c r="AB51" s="24">
        <v>12</v>
      </c>
      <c r="AC51" s="24">
        <v>2</v>
      </c>
      <c r="AD51" s="24">
        <v>0</v>
      </c>
      <c r="AE51" s="24">
        <v>0</v>
      </c>
      <c r="AF51" s="21">
        <f t="shared" si="0"/>
        <v>1315</v>
      </c>
      <c r="AG51" s="21">
        <f t="shared" si="1"/>
        <v>643</v>
      </c>
      <c r="AH51" s="21">
        <f t="shared" si="2"/>
        <v>1958</v>
      </c>
      <c r="AI51" s="2"/>
      <c r="AJ51" s="107"/>
      <c r="AK51" s="108"/>
      <c r="AL51" s="32" t="s">
        <v>28</v>
      </c>
      <c r="AM51" s="32" t="s">
        <v>274</v>
      </c>
      <c r="AN51" s="42">
        <f>+'مرحلة أولى محافظات'!BO51</f>
        <v>0</v>
      </c>
      <c r="AO51" s="42">
        <f>+'مرحلة أولى محافظات'!BP51</f>
        <v>0</v>
      </c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39.75" customHeight="1">
      <c r="A52" s="157" t="s">
        <v>291</v>
      </c>
      <c r="B52" s="161" t="s">
        <v>368</v>
      </c>
      <c r="C52" s="25" t="s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>
        <v>0</v>
      </c>
      <c r="K52" s="24">
        <v>0</v>
      </c>
      <c r="L52" s="24">
        <v>2</v>
      </c>
      <c r="M52" s="24">
        <v>2</v>
      </c>
      <c r="N52" s="24">
        <v>0</v>
      </c>
      <c r="O52" s="24">
        <v>1</v>
      </c>
      <c r="P52" s="24">
        <v>0</v>
      </c>
      <c r="Q52" s="24">
        <v>0</v>
      </c>
      <c r="R52" s="24">
        <v>0</v>
      </c>
      <c r="S52" s="24">
        <v>0</v>
      </c>
      <c r="T52" s="24">
        <v>64</v>
      </c>
      <c r="U52" s="24">
        <v>57</v>
      </c>
      <c r="V52" s="24">
        <v>0</v>
      </c>
      <c r="W52" s="24">
        <v>2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1</v>
      </c>
      <c r="AE52" s="24">
        <v>0</v>
      </c>
      <c r="AF52" s="21">
        <f t="shared" si="0"/>
        <v>68</v>
      </c>
      <c r="AG52" s="21">
        <f t="shared" si="1"/>
        <v>63</v>
      </c>
      <c r="AH52" s="21">
        <f t="shared" si="2"/>
        <v>131</v>
      </c>
      <c r="AI52" s="2"/>
      <c r="AJ52" s="128" t="s">
        <v>291</v>
      </c>
      <c r="AK52" s="127" t="s">
        <v>368</v>
      </c>
      <c r="AL52" s="32" t="s">
        <v>1</v>
      </c>
      <c r="AM52" s="32" t="s">
        <v>12</v>
      </c>
      <c r="AN52" s="42">
        <f>+'مرحلة أولى محافظات'!BO52</f>
        <v>0</v>
      </c>
      <c r="AO52" s="42">
        <f>+'مرحلة أولى محافظات'!BP52</f>
        <v>0</v>
      </c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39.75" customHeight="1">
      <c r="A53" s="157"/>
      <c r="B53" s="161"/>
      <c r="C53" s="25" t="s">
        <v>28</v>
      </c>
      <c r="D53" s="24">
        <v>3</v>
      </c>
      <c r="E53" s="24">
        <v>2</v>
      </c>
      <c r="F53" s="24">
        <v>1</v>
      </c>
      <c r="G53" s="24">
        <v>0</v>
      </c>
      <c r="H53" s="24">
        <v>10</v>
      </c>
      <c r="I53" s="24">
        <v>6</v>
      </c>
      <c r="J53" s="24">
        <v>5</v>
      </c>
      <c r="K53" s="24">
        <v>3</v>
      </c>
      <c r="L53" s="24">
        <v>18</v>
      </c>
      <c r="M53" s="24">
        <v>8</v>
      </c>
      <c r="N53" s="24">
        <v>4</v>
      </c>
      <c r="O53" s="24">
        <v>2</v>
      </c>
      <c r="P53" s="24">
        <v>9</v>
      </c>
      <c r="Q53" s="24">
        <v>2</v>
      </c>
      <c r="R53" s="24">
        <v>1</v>
      </c>
      <c r="S53" s="24">
        <v>0</v>
      </c>
      <c r="T53" s="24">
        <v>151</v>
      </c>
      <c r="U53" s="24">
        <v>130</v>
      </c>
      <c r="V53" s="24">
        <v>1</v>
      </c>
      <c r="W53" s="24">
        <v>0</v>
      </c>
      <c r="X53" s="24">
        <v>3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2</v>
      </c>
      <c r="AE53" s="24">
        <v>0</v>
      </c>
      <c r="AF53" s="21">
        <f t="shared" si="0"/>
        <v>208</v>
      </c>
      <c r="AG53" s="21">
        <f t="shared" si="1"/>
        <v>153</v>
      </c>
      <c r="AH53" s="21">
        <f t="shared" si="2"/>
        <v>361</v>
      </c>
      <c r="AI53" s="2"/>
      <c r="AJ53" s="129"/>
      <c r="AK53" s="127"/>
      <c r="AL53" s="32" t="s">
        <v>28</v>
      </c>
      <c r="AM53" s="32" t="s">
        <v>12</v>
      </c>
      <c r="AN53" s="42">
        <f>+'مرحلة أولى محافظات'!BO53</f>
        <v>0</v>
      </c>
      <c r="AO53" s="42">
        <f>+'مرحلة أولى محافظات'!BP53</f>
        <v>0</v>
      </c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39.75" customHeight="1">
      <c r="A54" s="157"/>
      <c r="B54" s="161" t="s">
        <v>369</v>
      </c>
      <c r="C54" s="25" t="s">
        <v>1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</v>
      </c>
      <c r="M54" s="24">
        <v>0</v>
      </c>
      <c r="N54" s="24">
        <v>0</v>
      </c>
      <c r="O54" s="24">
        <v>0</v>
      </c>
      <c r="P54" s="24">
        <v>0</v>
      </c>
      <c r="Q54" s="24">
        <v>1</v>
      </c>
      <c r="R54" s="24">
        <v>0</v>
      </c>
      <c r="S54" s="24">
        <v>0</v>
      </c>
      <c r="T54" s="24">
        <v>78</v>
      </c>
      <c r="U54" s="24">
        <v>95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1">
        <f t="shared" si="0"/>
        <v>79</v>
      </c>
      <c r="AG54" s="21">
        <f t="shared" si="1"/>
        <v>96</v>
      </c>
      <c r="AH54" s="21">
        <f t="shared" si="2"/>
        <v>175</v>
      </c>
      <c r="AI54" s="2"/>
      <c r="AJ54" s="129"/>
      <c r="AK54" s="127" t="s">
        <v>369</v>
      </c>
      <c r="AL54" s="32" t="s">
        <v>1</v>
      </c>
      <c r="AM54" s="32" t="s">
        <v>12</v>
      </c>
      <c r="AN54" s="42">
        <f>+'مرحلة أولى محافظات'!BO54</f>
        <v>0</v>
      </c>
      <c r="AO54" s="42">
        <f>+'مرحلة أولى محافظات'!BP54</f>
        <v>0</v>
      </c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39.75" customHeight="1">
      <c r="A55" s="157"/>
      <c r="B55" s="161"/>
      <c r="C55" s="25" t="s">
        <v>28</v>
      </c>
      <c r="D55" s="24">
        <v>2</v>
      </c>
      <c r="E55" s="24">
        <v>2</v>
      </c>
      <c r="F55" s="24">
        <v>3</v>
      </c>
      <c r="G55" s="24">
        <v>1</v>
      </c>
      <c r="H55" s="24">
        <v>19</v>
      </c>
      <c r="I55" s="24">
        <v>3</v>
      </c>
      <c r="J55" s="24">
        <v>10</v>
      </c>
      <c r="K55" s="24">
        <v>2</v>
      </c>
      <c r="L55" s="24">
        <v>31</v>
      </c>
      <c r="M55" s="24">
        <v>11</v>
      </c>
      <c r="N55" s="24">
        <v>5</v>
      </c>
      <c r="O55" s="24">
        <v>4</v>
      </c>
      <c r="P55" s="24">
        <v>9</v>
      </c>
      <c r="Q55" s="24">
        <v>2</v>
      </c>
      <c r="R55" s="24">
        <v>0</v>
      </c>
      <c r="S55" s="24">
        <v>2</v>
      </c>
      <c r="T55" s="24">
        <v>220</v>
      </c>
      <c r="U55" s="24">
        <v>180</v>
      </c>
      <c r="V55" s="24">
        <v>0</v>
      </c>
      <c r="W55" s="24">
        <v>1</v>
      </c>
      <c r="X55" s="24">
        <v>3</v>
      </c>
      <c r="Y55" s="24">
        <v>1</v>
      </c>
      <c r="Z55" s="24">
        <v>1</v>
      </c>
      <c r="AA55" s="24">
        <v>0</v>
      </c>
      <c r="AB55" s="24">
        <v>1</v>
      </c>
      <c r="AC55" s="24">
        <v>4</v>
      </c>
      <c r="AD55" s="24">
        <v>0</v>
      </c>
      <c r="AE55" s="24">
        <v>0</v>
      </c>
      <c r="AF55" s="21">
        <f t="shared" si="0"/>
        <v>304</v>
      </c>
      <c r="AG55" s="21">
        <f t="shared" si="1"/>
        <v>213</v>
      </c>
      <c r="AH55" s="21">
        <f t="shared" si="2"/>
        <v>517</v>
      </c>
      <c r="AI55" s="2"/>
      <c r="AJ55" s="129"/>
      <c r="AK55" s="127"/>
      <c r="AL55" s="32" t="s">
        <v>28</v>
      </c>
      <c r="AM55" s="32" t="s">
        <v>12</v>
      </c>
      <c r="AN55" s="42">
        <f>+'مرحلة أولى محافظات'!BO55</f>
        <v>0</v>
      </c>
      <c r="AO55" s="42">
        <f>+'مرحلة أولى محافظات'!BP55</f>
        <v>0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39.75" customHeight="1">
      <c r="A56" s="157" t="s">
        <v>367</v>
      </c>
      <c r="B56" s="157"/>
      <c r="C56" s="26" t="s">
        <v>1</v>
      </c>
      <c r="D56" s="23">
        <f>D54+D52</f>
        <v>1</v>
      </c>
      <c r="E56" s="23">
        <f aca="true" t="shared" si="7" ref="E56:AE56">E54+E52</f>
        <v>0</v>
      </c>
      <c r="F56" s="23">
        <f t="shared" si="7"/>
        <v>0</v>
      </c>
      <c r="G56" s="23">
        <f t="shared" si="7"/>
        <v>0</v>
      </c>
      <c r="H56" s="23">
        <f t="shared" si="7"/>
        <v>0</v>
      </c>
      <c r="I56" s="23">
        <f t="shared" si="7"/>
        <v>1</v>
      </c>
      <c r="J56" s="23">
        <f t="shared" si="7"/>
        <v>0</v>
      </c>
      <c r="K56" s="23">
        <f t="shared" si="7"/>
        <v>0</v>
      </c>
      <c r="L56" s="23">
        <f t="shared" si="7"/>
        <v>3</v>
      </c>
      <c r="M56" s="23">
        <f t="shared" si="7"/>
        <v>2</v>
      </c>
      <c r="N56" s="23">
        <f t="shared" si="7"/>
        <v>0</v>
      </c>
      <c r="O56" s="23">
        <f t="shared" si="7"/>
        <v>1</v>
      </c>
      <c r="P56" s="23">
        <f t="shared" si="7"/>
        <v>0</v>
      </c>
      <c r="Q56" s="23">
        <f t="shared" si="7"/>
        <v>1</v>
      </c>
      <c r="R56" s="23">
        <f t="shared" si="7"/>
        <v>0</v>
      </c>
      <c r="S56" s="23">
        <f t="shared" si="7"/>
        <v>0</v>
      </c>
      <c r="T56" s="23">
        <f t="shared" si="7"/>
        <v>142</v>
      </c>
      <c r="U56" s="23">
        <f t="shared" si="7"/>
        <v>152</v>
      </c>
      <c r="V56" s="23">
        <f t="shared" si="7"/>
        <v>0</v>
      </c>
      <c r="W56" s="23">
        <f t="shared" si="7"/>
        <v>2</v>
      </c>
      <c r="X56" s="23">
        <f t="shared" si="7"/>
        <v>0</v>
      </c>
      <c r="Y56" s="23">
        <f t="shared" si="7"/>
        <v>0</v>
      </c>
      <c r="Z56" s="23">
        <f t="shared" si="7"/>
        <v>0</v>
      </c>
      <c r="AA56" s="23">
        <f t="shared" si="7"/>
        <v>0</v>
      </c>
      <c r="AB56" s="23">
        <f t="shared" si="7"/>
        <v>0</v>
      </c>
      <c r="AC56" s="23">
        <f t="shared" si="7"/>
        <v>0</v>
      </c>
      <c r="AD56" s="23">
        <f t="shared" si="7"/>
        <v>1</v>
      </c>
      <c r="AE56" s="23">
        <f t="shared" si="7"/>
        <v>0</v>
      </c>
      <c r="AF56" s="21">
        <f t="shared" si="0"/>
        <v>147</v>
      </c>
      <c r="AG56" s="21">
        <f t="shared" si="1"/>
        <v>159</v>
      </c>
      <c r="AH56" s="21">
        <f t="shared" si="2"/>
        <v>306</v>
      </c>
      <c r="AI56" s="2"/>
      <c r="AJ56" s="129"/>
      <c r="AK56" s="116" t="s">
        <v>215</v>
      </c>
      <c r="AL56" s="35" t="s">
        <v>1</v>
      </c>
      <c r="AM56" s="35" t="s">
        <v>12</v>
      </c>
      <c r="AN56" s="53">
        <f>+'مرحلة أولى محافظات'!BO56</f>
        <v>0</v>
      </c>
      <c r="AO56" s="53">
        <f>+'مرحلة أولى محافظات'!BP56</f>
        <v>0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39.75" customHeight="1">
      <c r="A57" s="157"/>
      <c r="B57" s="157"/>
      <c r="C57" s="26" t="s">
        <v>28</v>
      </c>
      <c r="D57" s="23">
        <f>D55+D53</f>
        <v>5</v>
      </c>
      <c r="E57" s="23">
        <f aca="true" t="shared" si="8" ref="E57:AE57">E55+E53</f>
        <v>4</v>
      </c>
      <c r="F57" s="23">
        <f t="shared" si="8"/>
        <v>4</v>
      </c>
      <c r="G57" s="23">
        <f t="shared" si="8"/>
        <v>1</v>
      </c>
      <c r="H57" s="23">
        <f t="shared" si="8"/>
        <v>29</v>
      </c>
      <c r="I57" s="23">
        <f t="shared" si="8"/>
        <v>9</v>
      </c>
      <c r="J57" s="23">
        <f t="shared" si="8"/>
        <v>15</v>
      </c>
      <c r="K57" s="23">
        <f t="shared" si="8"/>
        <v>5</v>
      </c>
      <c r="L57" s="23">
        <f t="shared" si="8"/>
        <v>49</v>
      </c>
      <c r="M57" s="23">
        <f t="shared" si="8"/>
        <v>19</v>
      </c>
      <c r="N57" s="23">
        <f t="shared" si="8"/>
        <v>9</v>
      </c>
      <c r="O57" s="23">
        <f t="shared" si="8"/>
        <v>6</v>
      </c>
      <c r="P57" s="23">
        <f t="shared" si="8"/>
        <v>18</v>
      </c>
      <c r="Q57" s="23">
        <f t="shared" si="8"/>
        <v>4</v>
      </c>
      <c r="R57" s="23">
        <f t="shared" si="8"/>
        <v>1</v>
      </c>
      <c r="S57" s="23">
        <f t="shared" si="8"/>
        <v>2</v>
      </c>
      <c r="T57" s="23">
        <f t="shared" si="8"/>
        <v>371</v>
      </c>
      <c r="U57" s="23">
        <f t="shared" si="8"/>
        <v>310</v>
      </c>
      <c r="V57" s="23">
        <f t="shared" si="8"/>
        <v>1</v>
      </c>
      <c r="W57" s="23">
        <f t="shared" si="8"/>
        <v>1</v>
      </c>
      <c r="X57" s="23">
        <f t="shared" si="8"/>
        <v>6</v>
      </c>
      <c r="Y57" s="23">
        <f t="shared" si="8"/>
        <v>1</v>
      </c>
      <c r="Z57" s="23">
        <f t="shared" si="8"/>
        <v>1</v>
      </c>
      <c r="AA57" s="23">
        <f t="shared" si="8"/>
        <v>0</v>
      </c>
      <c r="AB57" s="23">
        <f t="shared" si="8"/>
        <v>1</v>
      </c>
      <c r="AC57" s="23">
        <f t="shared" si="8"/>
        <v>4</v>
      </c>
      <c r="AD57" s="23">
        <f t="shared" si="8"/>
        <v>2</v>
      </c>
      <c r="AE57" s="23">
        <f t="shared" si="8"/>
        <v>0</v>
      </c>
      <c r="AF57" s="21">
        <f t="shared" si="0"/>
        <v>512</v>
      </c>
      <c r="AG57" s="21">
        <f t="shared" si="1"/>
        <v>366</v>
      </c>
      <c r="AH57" s="21">
        <f t="shared" si="2"/>
        <v>878</v>
      </c>
      <c r="AI57" s="2"/>
      <c r="AJ57" s="130"/>
      <c r="AK57" s="116"/>
      <c r="AL57" s="35" t="s">
        <v>28</v>
      </c>
      <c r="AM57" s="35" t="s">
        <v>12</v>
      </c>
      <c r="AN57" s="53">
        <f>+'مرحلة أولى محافظات'!BO57</f>
        <v>0</v>
      </c>
      <c r="AO57" s="53">
        <f>+'مرحلة أولى محافظات'!BP57</f>
        <v>0</v>
      </c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39.75" customHeight="1">
      <c r="A58" s="152" t="s">
        <v>217</v>
      </c>
      <c r="B58" s="152"/>
      <c r="C58" s="20" t="s">
        <v>1</v>
      </c>
      <c r="D58" s="24">
        <v>3</v>
      </c>
      <c r="E58" s="24">
        <v>6</v>
      </c>
      <c r="F58" s="24">
        <v>0</v>
      </c>
      <c r="G58" s="24">
        <v>0</v>
      </c>
      <c r="H58" s="24">
        <v>258</v>
      </c>
      <c r="I58" s="24">
        <v>470</v>
      </c>
      <c r="J58" s="24">
        <v>2</v>
      </c>
      <c r="K58" s="24">
        <v>2</v>
      </c>
      <c r="L58" s="24">
        <v>16</v>
      </c>
      <c r="M58" s="24">
        <v>18</v>
      </c>
      <c r="N58" s="24">
        <v>2</v>
      </c>
      <c r="O58" s="24">
        <v>0</v>
      </c>
      <c r="P58" s="24">
        <v>1</v>
      </c>
      <c r="Q58" s="24">
        <v>1</v>
      </c>
      <c r="R58" s="24">
        <v>4</v>
      </c>
      <c r="S58" s="24">
        <v>6</v>
      </c>
      <c r="T58" s="24">
        <v>49</v>
      </c>
      <c r="U58" s="24">
        <v>107</v>
      </c>
      <c r="V58" s="24">
        <v>18</v>
      </c>
      <c r="W58" s="24">
        <v>41</v>
      </c>
      <c r="X58" s="24">
        <v>10</v>
      </c>
      <c r="Y58" s="24">
        <v>8</v>
      </c>
      <c r="Z58" s="24">
        <v>0</v>
      </c>
      <c r="AA58" s="24">
        <v>1</v>
      </c>
      <c r="AB58" s="24">
        <v>1</v>
      </c>
      <c r="AC58" s="24">
        <v>3</v>
      </c>
      <c r="AD58" s="24">
        <v>0</v>
      </c>
      <c r="AE58" s="24">
        <v>0</v>
      </c>
      <c r="AF58" s="21">
        <f t="shared" si="0"/>
        <v>364</v>
      </c>
      <c r="AG58" s="21">
        <f t="shared" si="1"/>
        <v>663</v>
      </c>
      <c r="AH58" s="21">
        <f t="shared" si="2"/>
        <v>1027</v>
      </c>
      <c r="AI58" s="2"/>
      <c r="AJ58" s="105" t="s">
        <v>217</v>
      </c>
      <c r="AK58" s="106"/>
      <c r="AL58" s="32" t="s">
        <v>1</v>
      </c>
      <c r="AM58" s="32" t="s">
        <v>274</v>
      </c>
      <c r="AN58" s="42">
        <f>+'مرحلة أولى محافظات'!BO58</f>
        <v>0</v>
      </c>
      <c r="AO58" s="42">
        <f>+'مرحلة أولى محافظات'!BP58</f>
        <v>0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39.75" customHeight="1">
      <c r="A59" s="152"/>
      <c r="B59" s="152"/>
      <c r="C59" s="20" t="s">
        <v>28</v>
      </c>
      <c r="D59" s="24">
        <v>6</v>
      </c>
      <c r="E59" s="24">
        <v>12</v>
      </c>
      <c r="F59" s="24">
        <v>0</v>
      </c>
      <c r="G59" s="24">
        <v>1</v>
      </c>
      <c r="H59" s="24">
        <v>480</v>
      </c>
      <c r="I59" s="24">
        <v>718</v>
      </c>
      <c r="J59" s="24">
        <v>8</v>
      </c>
      <c r="K59" s="24">
        <v>7</v>
      </c>
      <c r="L59" s="24">
        <v>65</v>
      </c>
      <c r="M59" s="24">
        <v>52</v>
      </c>
      <c r="N59" s="24">
        <v>6</v>
      </c>
      <c r="O59" s="24">
        <v>3</v>
      </c>
      <c r="P59" s="24">
        <v>4</v>
      </c>
      <c r="Q59" s="24">
        <v>4</v>
      </c>
      <c r="R59" s="24">
        <v>16</v>
      </c>
      <c r="S59" s="24">
        <v>14</v>
      </c>
      <c r="T59" s="24">
        <v>122</v>
      </c>
      <c r="U59" s="24">
        <v>161</v>
      </c>
      <c r="V59" s="24">
        <v>60</v>
      </c>
      <c r="W59" s="24">
        <v>79</v>
      </c>
      <c r="X59" s="24">
        <v>32</v>
      </c>
      <c r="Y59" s="24">
        <v>15</v>
      </c>
      <c r="Z59" s="24">
        <v>5</v>
      </c>
      <c r="AA59" s="24">
        <v>8</v>
      </c>
      <c r="AB59" s="24">
        <v>11</v>
      </c>
      <c r="AC59" s="24">
        <v>11</v>
      </c>
      <c r="AD59" s="24">
        <v>0</v>
      </c>
      <c r="AE59" s="24">
        <v>0</v>
      </c>
      <c r="AF59" s="21">
        <f t="shared" si="0"/>
        <v>815</v>
      </c>
      <c r="AG59" s="21">
        <f t="shared" si="1"/>
        <v>1085</v>
      </c>
      <c r="AH59" s="21">
        <f t="shared" si="2"/>
        <v>1900</v>
      </c>
      <c r="AI59" s="2"/>
      <c r="AJ59" s="107"/>
      <c r="AK59" s="108"/>
      <c r="AL59" s="32" t="s">
        <v>28</v>
      </c>
      <c r="AM59" s="32" t="s">
        <v>274</v>
      </c>
      <c r="AN59" s="42">
        <f>+'مرحلة أولى محافظات'!BO59</f>
        <v>0</v>
      </c>
      <c r="AO59" s="42">
        <f>+'مرحلة أولى محافظات'!BP59</f>
        <v>0</v>
      </c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33.75" customHeight="1">
      <c r="A60" s="152" t="s">
        <v>20</v>
      </c>
      <c r="B60" s="152"/>
      <c r="C60" s="20" t="s">
        <v>1</v>
      </c>
      <c r="D60" s="24">
        <v>2</v>
      </c>
      <c r="E60" s="24">
        <v>0</v>
      </c>
      <c r="F60" s="24">
        <v>3</v>
      </c>
      <c r="G60" s="24">
        <v>0</v>
      </c>
      <c r="H60" s="24">
        <v>406</v>
      </c>
      <c r="I60" s="24">
        <v>207</v>
      </c>
      <c r="J60" s="24">
        <v>7</v>
      </c>
      <c r="K60" s="24">
        <v>3</v>
      </c>
      <c r="L60" s="24">
        <v>11</v>
      </c>
      <c r="M60" s="24">
        <v>6</v>
      </c>
      <c r="N60" s="24">
        <v>1</v>
      </c>
      <c r="O60" s="24">
        <v>0</v>
      </c>
      <c r="P60" s="24">
        <v>1</v>
      </c>
      <c r="Q60" s="24">
        <v>0</v>
      </c>
      <c r="R60" s="24">
        <v>12</v>
      </c>
      <c r="S60" s="24">
        <v>2</v>
      </c>
      <c r="T60" s="24">
        <v>85</v>
      </c>
      <c r="U60" s="24">
        <v>17</v>
      </c>
      <c r="V60" s="24">
        <v>2</v>
      </c>
      <c r="W60" s="24">
        <v>0</v>
      </c>
      <c r="X60" s="24">
        <v>1</v>
      </c>
      <c r="Y60" s="24">
        <v>0</v>
      </c>
      <c r="Z60" s="24">
        <v>0</v>
      </c>
      <c r="AA60" s="24">
        <v>0</v>
      </c>
      <c r="AB60" s="24">
        <v>2</v>
      </c>
      <c r="AC60" s="24">
        <v>0</v>
      </c>
      <c r="AD60" s="24">
        <v>0</v>
      </c>
      <c r="AE60" s="24">
        <v>0</v>
      </c>
      <c r="AF60" s="21">
        <f t="shared" si="0"/>
        <v>533</v>
      </c>
      <c r="AG60" s="21">
        <f t="shared" si="1"/>
        <v>235</v>
      </c>
      <c r="AH60" s="21">
        <f t="shared" si="2"/>
        <v>768</v>
      </c>
      <c r="AI60" s="2"/>
      <c r="AJ60" s="105" t="s">
        <v>20</v>
      </c>
      <c r="AK60" s="106"/>
      <c r="AL60" s="32" t="s">
        <v>1</v>
      </c>
      <c r="AM60" s="32" t="s">
        <v>274</v>
      </c>
      <c r="AN60" s="42">
        <f>+'مرحلة أولى محافظات'!BO60</f>
        <v>0</v>
      </c>
      <c r="AO60" s="42">
        <f>+'مرحلة أولى محافظات'!BP60</f>
        <v>0</v>
      </c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39.75" customHeight="1">
      <c r="A61" s="152"/>
      <c r="B61" s="152"/>
      <c r="C61" s="20" t="s">
        <v>28</v>
      </c>
      <c r="D61" s="24">
        <v>8</v>
      </c>
      <c r="E61" s="24">
        <v>1</v>
      </c>
      <c r="F61" s="24">
        <v>4</v>
      </c>
      <c r="G61" s="24">
        <v>1</v>
      </c>
      <c r="H61" s="24">
        <v>2192</v>
      </c>
      <c r="I61" s="24">
        <v>1129</v>
      </c>
      <c r="J61" s="24">
        <v>72</v>
      </c>
      <c r="K61" s="24">
        <v>18</v>
      </c>
      <c r="L61" s="24">
        <v>37</v>
      </c>
      <c r="M61" s="24">
        <v>18</v>
      </c>
      <c r="N61" s="24">
        <v>2</v>
      </c>
      <c r="O61" s="24">
        <v>0</v>
      </c>
      <c r="P61" s="24">
        <v>2</v>
      </c>
      <c r="Q61" s="24">
        <v>0</v>
      </c>
      <c r="R61" s="24">
        <v>39</v>
      </c>
      <c r="S61" s="24">
        <v>8</v>
      </c>
      <c r="T61" s="24">
        <v>469</v>
      </c>
      <c r="U61" s="24">
        <v>133</v>
      </c>
      <c r="V61" s="24">
        <v>33</v>
      </c>
      <c r="W61" s="24">
        <v>10</v>
      </c>
      <c r="X61" s="24">
        <v>23</v>
      </c>
      <c r="Y61" s="24">
        <v>7</v>
      </c>
      <c r="Z61" s="24">
        <v>2</v>
      </c>
      <c r="AA61" s="24">
        <v>1</v>
      </c>
      <c r="AB61" s="24">
        <v>3</v>
      </c>
      <c r="AC61" s="24">
        <v>0</v>
      </c>
      <c r="AD61" s="24">
        <v>0</v>
      </c>
      <c r="AE61" s="24">
        <v>0</v>
      </c>
      <c r="AF61" s="21">
        <f t="shared" si="0"/>
        <v>2886</v>
      </c>
      <c r="AG61" s="21">
        <f t="shared" si="1"/>
        <v>1326</v>
      </c>
      <c r="AH61" s="21">
        <f t="shared" si="2"/>
        <v>4212</v>
      </c>
      <c r="AI61" s="2"/>
      <c r="AJ61" s="107"/>
      <c r="AK61" s="108"/>
      <c r="AL61" s="32" t="s">
        <v>28</v>
      </c>
      <c r="AM61" s="32" t="s">
        <v>274</v>
      </c>
      <c r="AN61" s="42">
        <f>+'مرحلة أولى محافظات'!BO61</f>
        <v>0</v>
      </c>
      <c r="AO61" s="42">
        <f>+'مرحلة أولى محافظات'!BP61</f>
        <v>0</v>
      </c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26.25" customHeight="1">
      <c r="A62" s="155" t="s">
        <v>292</v>
      </c>
      <c r="B62" s="152" t="s">
        <v>21</v>
      </c>
      <c r="C62" s="20" t="s">
        <v>1</v>
      </c>
      <c r="D62" s="24">
        <v>6</v>
      </c>
      <c r="E62" s="24">
        <v>8</v>
      </c>
      <c r="F62" s="24">
        <v>0</v>
      </c>
      <c r="G62" s="24">
        <v>0</v>
      </c>
      <c r="H62" s="24">
        <v>1325</v>
      </c>
      <c r="I62" s="24">
        <v>684</v>
      </c>
      <c r="J62" s="24">
        <v>2</v>
      </c>
      <c r="K62" s="24">
        <v>6</v>
      </c>
      <c r="L62" s="24">
        <v>12</v>
      </c>
      <c r="M62" s="24">
        <v>42</v>
      </c>
      <c r="N62" s="24">
        <v>1</v>
      </c>
      <c r="O62" s="24">
        <v>2</v>
      </c>
      <c r="P62" s="24">
        <v>0</v>
      </c>
      <c r="Q62" s="24">
        <v>0</v>
      </c>
      <c r="R62" s="24">
        <v>3</v>
      </c>
      <c r="S62" s="24">
        <v>6</v>
      </c>
      <c r="T62" s="24">
        <v>125</v>
      </c>
      <c r="U62" s="24">
        <v>160</v>
      </c>
      <c r="V62" s="24">
        <v>21</v>
      </c>
      <c r="W62" s="24">
        <v>23</v>
      </c>
      <c r="X62" s="24">
        <v>25</v>
      </c>
      <c r="Y62" s="24">
        <v>19</v>
      </c>
      <c r="Z62" s="24">
        <v>0</v>
      </c>
      <c r="AA62" s="24">
        <v>0</v>
      </c>
      <c r="AB62" s="24">
        <v>0</v>
      </c>
      <c r="AC62" s="24">
        <v>2</v>
      </c>
      <c r="AD62" s="24">
        <v>0</v>
      </c>
      <c r="AE62" s="24">
        <v>0</v>
      </c>
      <c r="AF62" s="21">
        <f t="shared" si="0"/>
        <v>1520</v>
      </c>
      <c r="AG62" s="21">
        <f t="shared" si="1"/>
        <v>952</v>
      </c>
      <c r="AH62" s="21">
        <f t="shared" si="2"/>
        <v>2472</v>
      </c>
      <c r="AI62" s="2"/>
      <c r="AJ62" s="109" t="s">
        <v>292</v>
      </c>
      <c r="AK62" s="105" t="s">
        <v>21</v>
      </c>
      <c r="AL62" s="32" t="s">
        <v>1</v>
      </c>
      <c r="AM62" s="32" t="s">
        <v>274</v>
      </c>
      <c r="AN62" s="42">
        <f>+'مرحلة أولى محافظات'!BO62</f>
        <v>0</v>
      </c>
      <c r="AO62" s="42">
        <f>+'مرحلة أولى محافظات'!BP62</f>
        <v>0</v>
      </c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23.25" customHeight="1">
      <c r="A63" s="155"/>
      <c r="B63" s="152"/>
      <c r="C63" s="20" t="s">
        <v>28</v>
      </c>
      <c r="D63" s="24">
        <v>15</v>
      </c>
      <c r="E63" s="24">
        <v>21</v>
      </c>
      <c r="F63" s="24">
        <v>0</v>
      </c>
      <c r="G63" s="24">
        <v>12</v>
      </c>
      <c r="H63" s="24">
        <v>2803</v>
      </c>
      <c r="I63" s="24">
        <v>2360</v>
      </c>
      <c r="J63" s="24">
        <v>5</v>
      </c>
      <c r="K63" s="24">
        <v>16</v>
      </c>
      <c r="L63" s="24">
        <v>41</v>
      </c>
      <c r="M63" s="24">
        <v>97</v>
      </c>
      <c r="N63" s="24">
        <v>2</v>
      </c>
      <c r="O63" s="24">
        <v>6</v>
      </c>
      <c r="P63" s="24">
        <v>0</v>
      </c>
      <c r="Q63" s="24">
        <v>0</v>
      </c>
      <c r="R63" s="24">
        <v>8</v>
      </c>
      <c r="S63" s="24">
        <v>26</v>
      </c>
      <c r="T63" s="24">
        <v>306</v>
      </c>
      <c r="U63" s="24">
        <v>359</v>
      </c>
      <c r="V63" s="24">
        <v>53</v>
      </c>
      <c r="W63" s="24">
        <v>73</v>
      </c>
      <c r="X63" s="24">
        <v>52</v>
      </c>
      <c r="Y63" s="24">
        <v>44</v>
      </c>
      <c r="Z63" s="24">
        <v>0</v>
      </c>
      <c r="AA63" s="24">
        <v>0</v>
      </c>
      <c r="AB63" s="24">
        <v>0</v>
      </c>
      <c r="AC63" s="24">
        <v>5</v>
      </c>
      <c r="AD63" s="24">
        <v>0</v>
      </c>
      <c r="AE63" s="24">
        <v>0</v>
      </c>
      <c r="AF63" s="21">
        <f t="shared" si="0"/>
        <v>3285</v>
      </c>
      <c r="AG63" s="21">
        <f t="shared" si="1"/>
        <v>3019</v>
      </c>
      <c r="AH63" s="21">
        <f t="shared" si="2"/>
        <v>6304</v>
      </c>
      <c r="AI63" s="2"/>
      <c r="AJ63" s="110"/>
      <c r="AK63" s="107"/>
      <c r="AL63" s="32" t="s">
        <v>28</v>
      </c>
      <c r="AM63" s="32" t="s">
        <v>274</v>
      </c>
      <c r="AN63" s="42">
        <f>+'مرحلة أولى محافظات'!BO63</f>
        <v>0</v>
      </c>
      <c r="AO63" s="42">
        <f>+'مرحلة أولى محافظات'!BP63</f>
        <v>0</v>
      </c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26.25" customHeight="1">
      <c r="A64" s="155"/>
      <c r="B64" s="152" t="s">
        <v>293</v>
      </c>
      <c r="C64" s="20" t="s">
        <v>1</v>
      </c>
      <c r="D64" s="24">
        <v>3</v>
      </c>
      <c r="E64" s="24">
        <v>10</v>
      </c>
      <c r="F64" s="24">
        <v>0</v>
      </c>
      <c r="G64" s="24">
        <v>0</v>
      </c>
      <c r="H64" s="24">
        <v>756</v>
      </c>
      <c r="I64" s="24">
        <v>350</v>
      </c>
      <c r="J64" s="24">
        <v>0</v>
      </c>
      <c r="K64" s="24">
        <v>0</v>
      </c>
      <c r="L64" s="24">
        <v>30</v>
      </c>
      <c r="M64" s="24">
        <v>22</v>
      </c>
      <c r="N64" s="24">
        <v>4</v>
      </c>
      <c r="O64" s="24">
        <v>3</v>
      </c>
      <c r="P64" s="24">
        <v>1</v>
      </c>
      <c r="Q64" s="24">
        <v>1</v>
      </c>
      <c r="R64" s="24">
        <v>12</v>
      </c>
      <c r="S64" s="24">
        <v>7</v>
      </c>
      <c r="T64" s="24">
        <v>174</v>
      </c>
      <c r="U64" s="24">
        <v>111</v>
      </c>
      <c r="V64" s="24">
        <v>95</v>
      </c>
      <c r="W64" s="24">
        <v>107</v>
      </c>
      <c r="X64" s="24">
        <v>45</v>
      </c>
      <c r="Y64" s="24">
        <v>46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1">
        <f t="shared" si="0"/>
        <v>1120</v>
      </c>
      <c r="AG64" s="21">
        <f t="shared" si="1"/>
        <v>657</v>
      </c>
      <c r="AH64" s="21">
        <f t="shared" si="2"/>
        <v>1777</v>
      </c>
      <c r="AI64" s="2"/>
      <c r="AJ64" s="110"/>
      <c r="AK64" s="105" t="s">
        <v>293</v>
      </c>
      <c r="AL64" s="32" t="s">
        <v>1</v>
      </c>
      <c r="AM64" s="32" t="s">
        <v>274</v>
      </c>
      <c r="AN64" s="42">
        <f>+'مرحلة أولى محافظات'!BO64</f>
        <v>0</v>
      </c>
      <c r="AO64" s="42">
        <f>+'مرحلة أولى محافظات'!BP64</f>
        <v>0</v>
      </c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24.75" customHeight="1">
      <c r="A65" s="155"/>
      <c r="B65" s="152"/>
      <c r="C65" s="20" t="s">
        <v>28</v>
      </c>
      <c r="D65" s="24">
        <v>10</v>
      </c>
      <c r="E65" s="24">
        <v>65</v>
      </c>
      <c r="F65" s="24">
        <v>0</v>
      </c>
      <c r="G65" s="24">
        <v>3</v>
      </c>
      <c r="H65" s="24">
        <v>1660</v>
      </c>
      <c r="I65" s="24">
        <v>1500</v>
      </c>
      <c r="J65" s="24">
        <v>0</v>
      </c>
      <c r="K65" s="24">
        <v>0</v>
      </c>
      <c r="L65" s="24">
        <v>65</v>
      </c>
      <c r="M65" s="24">
        <v>51</v>
      </c>
      <c r="N65" s="24">
        <v>9</v>
      </c>
      <c r="O65" s="24">
        <v>12</v>
      </c>
      <c r="P65" s="24">
        <v>3</v>
      </c>
      <c r="Q65" s="24">
        <v>6</v>
      </c>
      <c r="R65" s="24">
        <v>25</v>
      </c>
      <c r="S65" s="24">
        <v>18</v>
      </c>
      <c r="T65" s="24">
        <v>369</v>
      </c>
      <c r="U65" s="24">
        <v>235</v>
      </c>
      <c r="V65" s="24">
        <v>207</v>
      </c>
      <c r="W65" s="24">
        <v>228</v>
      </c>
      <c r="X65" s="24">
        <v>97</v>
      </c>
      <c r="Y65" s="24">
        <v>101</v>
      </c>
      <c r="Z65" s="24">
        <v>0</v>
      </c>
      <c r="AA65" s="24">
        <v>0</v>
      </c>
      <c r="AB65" s="24">
        <v>1</v>
      </c>
      <c r="AC65" s="24">
        <v>4</v>
      </c>
      <c r="AD65" s="24">
        <v>0</v>
      </c>
      <c r="AE65" s="24">
        <v>0</v>
      </c>
      <c r="AF65" s="21">
        <f t="shared" si="0"/>
        <v>2446</v>
      </c>
      <c r="AG65" s="21">
        <f t="shared" si="1"/>
        <v>2223</v>
      </c>
      <c r="AH65" s="21">
        <f t="shared" si="2"/>
        <v>4669</v>
      </c>
      <c r="AI65" s="2"/>
      <c r="AJ65" s="110"/>
      <c r="AK65" s="107"/>
      <c r="AL65" s="32" t="s">
        <v>28</v>
      </c>
      <c r="AM65" s="32" t="s">
        <v>274</v>
      </c>
      <c r="AN65" s="42">
        <f>+'مرحلة أولى محافظات'!BO65</f>
        <v>0</v>
      </c>
      <c r="AO65" s="42">
        <f>+'مرحلة أولى محافظات'!BP65</f>
        <v>0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26.25" customHeight="1">
      <c r="A66" s="155"/>
      <c r="B66" s="152" t="s">
        <v>22</v>
      </c>
      <c r="C66" s="20" t="s">
        <v>1</v>
      </c>
      <c r="D66" s="24">
        <v>0</v>
      </c>
      <c r="E66" s="24">
        <v>1</v>
      </c>
      <c r="F66" s="24">
        <v>0</v>
      </c>
      <c r="G66" s="24">
        <v>0</v>
      </c>
      <c r="H66" s="24">
        <v>257</v>
      </c>
      <c r="I66" s="24">
        <v>220</v>
      </c>
      <c r="J66" s="24">
        <v>0</v>
      </c>
      <c r="K66" s="24">
        <v>3</v>
      </c>
      <c r="L66" s="24">
        <v>10</v>
      </c>
      <c r="M66" s="24">
        <v>8</v>
      </c>
      <c r="N66" s="24">
        <v>2</v>
      </c>
      <c r="O66" s="24">
        <v>1</v>
      </c>
      <c r="P66" s="24">
        <v>0</v>
      </c>
      <c r="Q66" s="24">
        <v>1</v>
      </c>
      <c r="R66" s="24">
        <v>4</v>
      </c>
      <c r="S66" s="24">
        <v>3</v>
      </c>
      <c r="T66" s="24">
        <v>68</v>
      </c>
      <c r="U66" s="24">
        <v>45</v>
      </c>
      <c r="V66" s="24">
        <v>25</v>
      </c>
      <c r="W66" s="24">
        <v>4</v>
      </c>
      <c r="X66" s="24">
        <v>18</v>
      </c>
      <c r="Y66" s="24">
        <v>3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1">
        <f t="shared" si="0"/>
        <v>384</v>
      </c>
      <c r="AG66" s="21">
        <f t="shared" si="1"/>
        <v>289</v>
      </c>
      <c r="AH66" s="21">
        <f t="shared" si="2"/>
        <v>673</v>
      </c>
      <c r="AI66" s="2"/>
      <c r="AJ66" s="110"/>
      <c r="AK66" s="105" t="s">
        <v>22</v>
      </c>
      <c r="AL66" s="32" t="s">
        <v>1</v>
      </c>
      <c r="AM66" s="32" t="s">
        <v>274</v>
      </c>
      <c r="AN66" s="42">
        <f>+'مرحلة أولى محافظات'!BO66</f>
        <v>0</v>
      </c>
      <c r="AO66" s="42">
        <f>+'مرحلة أولى محافظات'!BP66</f>
        <v>0</v>
      </c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21" customHeight="1">
      <c r="A67" s="155"/>
      <c r="B67" s="152"/>
      <c r="C67" s="20" t="s">
        <v>28</v>
      </c>
      <c r="D67" s="24">
        <v>1</v>
      </c>
      <c r="E67" s="24">
        <v>6</v>
      </c>
      <c r="F67" s="24">
        <v>0</v>
      </c>
      <c r="G67" s="24">
        <v>5</v>
      </c>
      <c r="H67" s="24">
        <v>705</v>
      </c>
      <c r="I67" s="24">
        <v>1085</v>
      </c>
      <c r="J67" s="24">
        <v>0</v>
      </c>
      <c r="K67" s="24">
        <v>7</v>
      </c>
      <c r="L67" s="24">
        <v>24</v>
      </c>
      <c r="M67" s="24">
        <v>30</v>
      </c>
      <c r="N67" s="24">
        <v>5</v>
      </c>
      <c r="O67" s="24">
        <v>2</v>
      </c>
      <c r="P67" s="24">
        <v>0</v>
      </c>
      <c r="Q67" s="24">
        <v>2</v>
      </c>
      <c r="R67" s="24">
        <v>10</v>
      </c>
      <c r="S67" s="24">
        <v>8</v>
      </c>
      <c r="T67" s="24">
        <v>143</v>
      </c>
      <c r="U67" s="24">
        <v>163</v>
      </c>
      <c r="V67" s="24">
        <v>59</v>
      </c>
      <c r="W67" s="24">
        <v>19</v>
      </c>
      <c r="X67" s="24">
        <v>49</v>
      </c>
      <c r="Y67" s="24">
        <v>13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1">
        <f t="shared" si="0"/>
        <v>996</v>
      </c>
      <c r="AG67" s="21">
        <f t="shared" si="1"/>
        <v>1340</v>
      </c>
      <c r="AH67" s="21">
        <f t="shared" si="2"/>
        <v>2336</v>
      </c>
      <c r="AI67" s="2"/>
      <c r="AJ67" s="110"/>
      <c r="AK67" s="107"/>
      <c r="AL67" s="32" t="s">
        <v>28</v>
      </c>
      <c r="AM67" s="32" t="s">
        <v>274</v>
      </c>
      <c r="AN67" s="42">
        <f>+'مرحلة أولى محافظات'!BO67</f>
        <v>0</v>
      </c>
      <c r="AO67" s="42">
        <f>+'مرحلة أولى محافظات'!BP67</f>
        <v>0</v>
      </c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22.5" customHeight="1">
      <c r="A68" s="155"/>
      <c r="B68" s="152" t="s">
        <v>294</v>
      </c>
      <c r="C68" s="20" t="s">
        <v>1</v>
      </c>
      <c r="D68" s="24">
        <v>0</v>
      </c>
      <c r="E68" s="24">
        <v>0</v>
      </c>
      <c r="F68" s="24">
        <v>0</v>
      </c>
      <c r="G68" s="24">
        <v>1</v>
      </c>
      <c r="H68" s="24">
        <v>12</v>
      </c>
      <c r="I68" s="24">
        <v>6</v>
      </c>
      <c r="J68" s="24">
        <v>1</v>
      </c>
      <c r="K68" s="24">
        <v>1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1</v>
      </c>
      <c r="R68" s="24">
        <v>0</v>
      </c>
      <c r="S68" s="24">
        <v>0</v>
      </c>
      <c r="T68" s="24">
        <v>0</v>
      </c>
      <c r="U68" s="24">
        <v>5</v>
      </c>
      <c r="V68" s="24">
        <v>1</v>
      </c>
      <c r="W68" s="24">
        <v>0</v>
      </c>
      <c r="X68" s="24">
        <v>1</v>
      </c>
      <c r="Y68" s="24">
        <v>3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1">
        <f t="shared" si="0"/>
        <v>15</v>
      </c>
      <c r="AG68" s="21">
        <f t="shared" si="1"/>
        <v>17</v>
      </c>
      <c r="AH68" s="21">
        <f t="shared" si="2"/>
        <v>32</v>
      </c>
      <c r="AI68" s="2"/>
      <c r="AJ68" s="110"/>
      <c r="AK68" s="105" t="s">
        <v>294</v>
      </c>
      <c r="AL68" s="32" t="s">
        <v>1</v>
      </c>
      <c r="AM68" s="32" t="s">
        <v>274</v>
      </c>
      <c r="AN68" s="42">
        <f>+'مرحلة أولى محافظات'!BO68</f>
        <v>0</v>
      </c>
      <c r="AO68" s="42">
        <f>+'مرحلة أولى محافظات'!BP68</f>
        <v>0</v>
      </c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8.75" customHeight="1">
      <c r="A69" s="155"/>
      <c r="B69" s="152"/>
      <c r="C69" s="20" t="s">
        <v>28</v>
      </c>
      <c r="D69" s="24">
        <v>0</v>
      </c>
      <c r="E69" s="24">
        <v>0</v>
      </c>
      <c r="F69" s="24">
        <v>0</v>
      </c>
      <c r="G69" s="24">
        <v>2</v>
      </c>
      <c r="H69" s="24">
        <v>47</v>
      </c>
      <c r="I69" s="24">
        <v>31</v>
      </c>
      <c r="J69" s="24">
        <v>2</v>
      </c>
      <c r="K69" s="24">
        <v>2</v>
      </c>
      <c r="L69" s="24">
        <v>2</v>
      </c>
      <c r="M69" s="24">
        <v>1</v>
      </c>
      <c r="N69" s="24">
        <v>0</v>
      </c>
      <c r="O69" s="24">
        <v>0</v>
      </c>
      <c r="P69" s="24">
        <v>0</v>
      </c>
      <c r="Q69" s="24">
        <v>2</v>
      </c>
      <c r="R69" s="24">
        <v>0</v>
      </c>
      <c r="S69" s="24">
        <v>0</v>
      </c>
      <c r="T69" s="24">
        <v>3</v>
      </c>
      <c r="U69" s="24">
        <v>11</v>
      </c>
      <c r="V69" s="24">
        <v>2</v>
      </c>
      <c r="W69" s="24">
        <v>0</v>
      </c>
      <c r="X69" s="24">
        <v>1</v>
      </c>
      <c r="Y69" s="24">
        <v>6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1">
        <f aca="true" t="shared" si="9" ref="AF69:AF132">+D69+F69+H69+J69+L69+N69+P69+R69+T69+V69+X69+Z69+AB69+AD69</f>
        <v>57</v>
      </c>
      <c r="AG69" s="21">
        <f aca="true" t="shared" si="10" ref="AG69:AG132">+E69+G69+I69+K69+M69+O69+Q69+S69+U69+W69+Y69+AA69+AC69+AE69</f>
        <v>55</v>
      </c>
      <c r="AH69" s="21">
        <f aca="true" t="shared" si="11" ref="AH69:AH132">AG69+AF69</f>
        <v>112</v>
      </c>
      <c r="AI69" s="2"/>
      <c r="AJ69" s="110"/>
      <c r="AK69" s="107"/>
      <c r="AL69" s="32" t="s">
        <v>28</v>
      </c>
      <c r="AM69" s="32" t="s">
        <v>274</v>
      </c>
      <c r="AN69" s="42">
        <f>+'مرحلة أولى محافظات'!BO69</f>
        <v>0</v>
      </c>
      <c r="AO69" s="42">
        <f>+'مرحلة أولى محافظات'!BP69</f>
        <v>0</v>
      </c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9.5" customHeight="1">
      <c r="A70" s="155"/>
      <c r="B70" s="152" t="s">
        <v>295</v>
      </c>
      <c r="C70" s="20" t="s">
        <v>1</v>
      </c>
      <c r="D70" s="24">
        <v>0</v>
      </c>
      <c r="E70" s="24">
        <v>0</v>
      </c>
      <c r="F70" s="24">
        <v>0</v>
      </c>
      <c r="G70" s="24">
        <v>1</v>
      </c>
      <c r="H70" s="24">
        <v>45</v>
      </c>
      <c r="I70" s="24">
        <v>70</v>
      </c>
      <c r="J70" s="24">
        <v>0</v>
      </c>
      <c r="K70" s="24">
        <v>0</v>
      </c>
      <c r="L70" s="24">
        <v>3</v>
      </c>
      <c r="M70" s="24">
        <v>3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10</v>
      </c>
      <c r="U70" s="24">
        <v>8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1">
        <f t="shared" si="9"/>
        <v>58</v>
      </c>
      <c r="AG70" s="21">
        <f t="shared" si="10"/>
        <v>82</v>
      </c>
      <c r="AH70" s="21">
        <f t="shared" si="11"/>
        <v>140</v>
      </c>
      <c r="AI70" s="2"/>
      <c r="AJ70" s="110"/>
      <c r="AK70" s="105" t="s">
        <v>295</v>
      </c>
      <c r="AL70" s="32" t="s">
        <v>1</v>
      </c>
      <c r="AM70" s="32" t="s">
        <v>274</v>
      </c>
      <c r="AN70" s="42">
        <f>+'مرحلة أولى محافظات'!BO70</f>
        <v>0</v>
      </c>
      <c r="AO70" s="42">
        <f>+'مرحلة أولى محافظات'!BP70</f>
        <v>0</v>
      </c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23.25" customHeight="1">
      <c r="A71" s="155"/>
      <c r="B71" s="152"/>
      <c r="C71" s="20" t="s">
        <v>28</v>
      </c>
      <c r="D71" s="24">
        <v>0</v>
      </c>
      <c r="E71" s="24">
        <v>0</v>
      </c>
      <c r="F71" s="24">
        <v>0</v>
      </c>
      <c r="G71" s="24">
        <v>2</v>
      </c>
      <c r="H71" s="24">
        <v>116</v>
      </c>
      <c r="I71" s="24">
        <v>169</v>
      </c>
      <c r="J71" s="24">
        <v>0</v>
      </c>
      <c r="K71" s="24">
        <v>0</v>
      </c>
      <c r="L71" s="24">
        <v>7</v>
      </c>
      <c r="M71" s="24">
        <v>10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22</v>
      </c>
      <c r="U71" s="24">
        <v>20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1">
        <f t="shared" si="9"/>
        <v>145</v>
      </c>
      <c r="AG71" s="21">
        <f t="shared" si="10"/>
        <v>201</v>
      </c>
      <c r="AH71" s="21">
        <f t="shared" si="11"/>
        <v>346</v>
      </c>
      <c r="AI71" s="2"/>
      <c r="AJ71" s="110"/>
      <c r="AK71" s="107"/>
      <c r="AL71" s="32" t="s">
        <v>28</v>
      </c>
      <c r="AM71" s="32" t="s">
        <v>274</v>
      </c>
      <c r="AN71" s="42">
        <f>+'مرحلة أولى محافظات'!BO71</f>
        <v>0</v>
      </c>
      <c r="AO71" s="42">
        <f>+'مرحلة أولى محافظات'!BP71</f>
        <v>0</v>
      </c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27" customHeight="1">
      <c r="A72" s="155"/>
      <c r="B72" s="152" t="s">
        <v>296</v>
      </c>
      <c r="C72" s="20" t="s">
        <v>1</v>
      </c>
      <c r="D72" s="24">
        <v>1</v>
      </c>
      <c r="E72" s="24">
        <v>0</v>
      </c>
      <c r="F72" s="24">
        <v>0</v>
      </c>
      <c r="G72" s="24">
        <v>0</v>
      </c>
      <c r="H72" s="24">
        <v>134</v>
      </c>
      <c r="I72" s="24">
        <v>124</v>
      </c>
      <c r="J72" s="24">
        <v>1</v>
      </c>
      <c r="K72" s="24">
        <v>1</v>
      </c>
      <c r="L72" s="24">
        <v>81</v>
      </c>
      <c r="M72" s="24">
        <v>66</v>
      </c>
      <c r="N72" s="24">
        <v>0</v>
      </c>
      <c r="O72" s="24">
        <v>0</v>
      </c>
      <c r="P72" s="24">
        <v>0</v>
      </c>
      <c r="Q72" s="24">
        <v>0</v>
      </c>
      <c r="R72" s="24">
        <v>5</v>
      </c>
      <c r="S72" s="24">
        <v>4</v>
      </c>
      <c r="T72" s="24">
        <v>50</v>
      </c>
      <c r="U72" s="24">
        <v>60</v>
      </c>
      <c r="V72" s="24">
        <v>58</v>
      </c>
      <c r="W72" s="24">
        <v>79</v>
      </c>
      <c r="X72" s="24">
        <v>20</v>
      </c>
      <c r="Y72" s="24">
        <v>50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1">
        <f t="shared" si="9"/>
        <v>350</v>
      </c>
      <c r="AG72" s="21">
        <f t="shared" si="10"/>
        <v>384</v>
      </c>
      <c r="AH72" s="21">
        <f t="shared" si="11"/>
        <v>734</v>
      </c>
      <c r="AI72" s="2"/>
      <c r="AJ72" s="110"/>
      <c r="AK72" s="105" t="s">
        <v>296</v>
      </c>
      <c r="AL72" s="32" t="s">
        <v>1</v>
      </c>
      <c r="AM72" s="32" t="s">
        <v>274</v>
      </c>
      <c r="AN72" s="42">
        <f>+'مرحلة أولى محافظات'!BO72</f>
        <v>0</v>
      </c>
      <c r="AO72" s="42">
        <f>+'مرحلة أولى محافظات'!BP72</f>
        <v>0</v>
      </c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23.25" customHeight="1">
      <c r="A73" s="155"/>
      <c r="B73" s="152"/>
      <c r="C73" s="20" t="s">
        <v>28</v>
      </c>
      <c r="D73" s="24">
        <v>2</v>
      </c>
      <c r="E73" s="24">
        <v>0</v>
      </c>
      <c r="F73" s="24">
        <v>0</v>
      </c>
      <c r="G73" s="24">
        <v>0</v>
      </c>
      <c r="H73" s="24">
        <v>420</v>
      </c>
      <c r="I73" s="24">
        <v>409</v>
      </c>
      <c r="J73" s="24">
        <v>2</v>
      </c>
      <c r="K73" s="24">
        <v>2</v>
      </c>
      <c r="L73" s="24">
        <v>172</v>
      </c>
      <c r="M73" s="24">
        <v>136</v>
      </c>
      <c r="N73" s="24">
        <v>0</v>
      </c>
      <c r="O73" s="24">
        <v>0</v>
      </c>
      <c r="P73" s="24">
        <v>0</v>
      </c>
      <c r="Q73" s="24">
        <v>0</v>
      </c>
      <c r="R73" s="24">
        <v>13</v>
      </c>
      <c r="S73" s="24">
        <v>12</v>
      </c>
      <c r="T73" s="24">
        <v>125</v>
      </c>
      <c r="U73" s="24">
        <v>132</v>
      </c>
      <c r="V73" s="24">
        <v>133</v>
      </c>
      <c r="W73" s="24">
        <v>159</v>
      </c>
      <c r="X73" s="24">
        <v>49</v>
      </c>
      <c r="Y73" s="24">
        <v>110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1">
        <f t="shared" si="9"/>
        <v>916</v>
      </c>
      <c r="AG73" s="21">
        <f t="shared" si="10"/>
        <v>960</v>
      </c>
      <c r="AH73" s="21">
        <f t="shared" si="11"/>
        <v>1876</v>
      </c>
      <c r="AI73" s="2"/>
      <c r="AJ73" s="110"/>
      <c r="AK73" s="107"/>
      <c r="AL73" s="32" t="s">
        <v>28</v>
      </c>
      <c r="AM73" s="32" t="s">
        <v>274</v>
      </c>
      <c r="AN73" s="42">
        <f>+'مرحلة أولى محافظات'!BO73</f>
        <v>0</v>
      </c>
      <c r="AO73" s="42">
        <f>+'مرحلة أولى محافظات'!BP73</f>
        <v>0</v>
      </c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24.75" customHeight="1">
      <c r="A74" s="155"/>
      <c r="B74" s="152" t="s">
        <v>297</v>
      </c>
      <c r="C74" s="20" t="s">
        <v>1</v>
      </c>
      <c r="D74" s="24">
        <v>0</v>
      </c>
      <c r="E74" s="24">
        <v>3</v>
      </c>
      <c r="F74" s="24">
        <v>0</v>
      </c>
      <c r="G74" s="24">
        <v>0</v>
      </c>
      <c r="H74" s="24">
        <v>145</v>
      </c>
      <c r="I74" s="24">
        <v>186</v>
      </c>
      <c r="J74" s="24">
        <v>1</v>
      </c>
      <c r="K74" s="24">
        <v>1</v>
      </c>
      <c r="L74" s="24">
        <v>37</v>
      </c>
      <c r="M74" s="24">
        <v>56</v>
      </c>
      <c r="N74" s="24">
        <v>2</v>
      </c>
      <c r="O74" s="24">
        <v>0</v>
      </c>
      <c r="P74" s="24">
        <v>1</v>
      </c>
      <c r="Q74" s="24">
        <v>2</v>
      </c>
      <c r="R74" s="24">
        <v>7</v>
      </c>
      <c r="S74" s="24">
        <v>2</v>
      </c>
      <c r="T74" s="24">
        <v>20</v>
      </c>
      <c r="U74" s="24">
        <v>72</v>
      </c>
      <c r="V74" s="24">
        <v>28</v>
      </c>
      <c r="W74" s="24">
        <v>13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1">
        <f t="shared" si="9"/>
        <v>241</v>
      </c>
      <c r="AG74" s="21">
        <f t="shared" si="10"/>
        <v>335</v>
      </c>
      <c r="AH74" s="21">
        <f t="shared" si="11"/>
        <v>576</v>
      </c>
      <c r="AI74" s="2"/>
      <c r="AJ74" s="110"/>
      <c r="AK74" s="105" t="s">
        <v>297</v>
      </c>
      <c r="AL74" s="32" t="s">
        <v>1</v>
      </c>
      <c r="AM74" s="32" t="s">
        <v>274</v>
      </c>
      <c r="AN74" s="42">
        <f>+'مرحلة أولى محافظات'!BO74</f>
        <v>0</v>
      </c>
      <c r="AO74" s="42">
        <f>+'مرحلة أولى محافظات'!BP74</f>
        <v>0</v>
      </c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22.5" customHeight="1">
      <c r="A75" s="155"/>
      <c r="B75" s="152"/>
      <c r="C75" s="20" t="s">
        <v>28</v>
      </c>
      <c r="D75" s="24">
        <v>0</v>
      </c>
      <c r="E75" s="24">
        <v>12</v>
      </c>
      <c r="F75" s="24">
        <v>0</v>
      </c>
      <c r="G75" s="24">
        <v>3</v>
      </c>
      <c r="H75" s="24">
        <v>460</v>
      </c>
      <c r="I75" s="24">
        <v>429</v>
      </c>
      <c r="J75" s="24">
        <v>7</v>
      </c>
      <c r="K75" s="24">
        <v>4</v>
      </c>
      <c r="L75" s="24">
        <v>95</v>
      </c>
      <c r="M75" s="24">
        <v>126</v>
      </c>
      <c r="N75" s="24">
        <v>6</v>
      </c>
      <c r="O75" s="24">
        <v>16</v>
      </c>
      <c r="P75" s="24">
        <v>4</v>
      </c>
      <c r="Q75" s="24">
        <v>11</v>
      </c>
      <c r="R75" s="24">
        <v>17</v>
      </c>
      <c r="S75" s="24">
        <v>10</v>
      </c>
      <c r="T75" s="24">
        <v>55</v>
      </c>
      <c r="U75" s="24">
        <v>156</v>
      </c>
      <c r="V75" s="24">
        <v>68</v>
      </c>
      <c r="W75" s="24">
        <v>43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1">
        <f t="shared" si="9"/>
        <v>712</v>
      </c>
      <c r="AG75" s="21">
        <f t="shared" si="10"/>
        <v>810</v>
      </c>
      <c r="AH75" s="21">
        <f t="shared" si="11"/>
        <v>1522</v>
      </c>
      <c r="AI75" s="2"/>
      <c r="AJ75" s="110"/>
      <c r="AK75" s="107"/>
      <c r="AL75" s="32" t="s">
        <v>28</v>
      </c>
      <c r="AM75" s="32" t="s">
        <v>274</v>
      </c>
      <c r="AN75" s="42">
        <f>+'مرحلة أولى محافظات'!BO75</f>
        <v>0</v>
      </c>
      <c r="AO75" s="42">
        <f>+'مرحلة أولى محافظات'!BP75</f>
        <v>0</v>
      </c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24" customHeight="1">
      <c r="A76" s="155"/>
      <c r="B76" s="152" t="s">
        <v>228</v>
      </c>
      <c r="C76" s="20" t="s">
        <v>1</v>
      </c>
      <c r="D76" s="24">
        <v>0</v>
      </c>
      <c r="E76" s="24">
        <v>3</v>
      </c>
      <c r="F76" s="24">
        <v>0</v>
      </c>
      <c r="G76" s="24">
        <v>0</v>
      </c>
      <c r="H76" s="24">
        <v>190</v>
      </c>
      <c r="I76" s="24">
        <v>228</v>
      </c>
      <c r="J76" s="24">
        <v>0</v>
      </c>
      <c r="K76" s="24">
        <v>2</v>
      </c>
      <c r="L76" s="24">
        <v>8</v>
      </c>
      <c r="M76" s="24">
        <v>20</v>
      </c>
      <c r="N76" s="24">
        <v>0</v>
      </c>
      <c r="O76" s="24">
        <v>1</v>
      </c>
      <c r="P76" s="24">
        <v>0</v>
      </c>
      <c r="Q76" s="24">
        <v>1</v>
      </c>
      <c r="R76" s="24">
        <v>3</v>
      </c>
      <c r="S76" s="24">
        <v>1</v>
      </c>
      <c r="T76" s="24">
        <v>12</v>
      </c>
      <c r="U76" s="24">
        <v>30</v>
      </c>
      <c r="V76" s="24">
        <v>26</v>
      </c>
      <c r="W76" s="24">
        <v>15</v>
      </c>
      <c r="X76" s="24">
        <v>13</v>
      </c>
      <c r="Y76" s="24">
        <v>19</v>
      </c>
      <c r="Z76" s="24">
        <v>0</v>
      </c>
      <c r="AA76" s="24">
        <v>0</v>
      </c>
      <c r="AB76" s="24">
        <v>1</v>
      </c>
      <c r="AC76" s="24">
        <v>0</v>
      </c>
      <c r="AD76" s="24">
        <v>0</v>
      </c>
      <c r="AE76" s="24">
        <v>0</v>
      </c>
      <c r="AF76" s="21">
        <f t="shared" si="9"/>
        <v>253</v>
      </c>
      <c r="AG76" s="21">
        <f t="shared" si="10"/>
        <v>320</v>
      </c>
      <c r="AH76" s="21">
        <f t="shared" si="11"/>
        <v>573</v>
      </c>
      <c r="AI76" s="2"/>
      <c r="AJ76" s="110"/>
      <c r="AK76" s="105" t="s">
        <v>228</v>
      </c>
      <c r="AL76" s="32" t="s">
        <v>1</v>
      </c>
      <c r="AM76" s="32" t="s">
        <v>274</v>
      </c>
      <c r="AN76" s="42">
        <f>+'مرحلة أولى محافظات'!BO76</f>
        <v>0</v>
      </c>
      <c r="AO76" s="42">
        <f>+'مرحلة أولى محافظات'!BP76</f>
        <v>0</v>
      </c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30.75" customHeight="1">
      <c r="A77" s="155"/>
      <c r="B77" s="152"/>
      <c r="C77" s="20" t="s">
        <v>28</v>
      </c>
      <c r="D77" s="24">
        <v>0</v>
      </c>
      <c r="E77" s="24">
        <v>6</v>
      </c>
      <c r="F77" s="24">
        <v>0</v>
      </c>
      <c r="G77" s="24">
        <v>1</v>
      </c>
      <c r="H77" s="24">
        <v>495</v>
      </c>
      <c r="I77" s="24">
        <v>548</v>
      </c>
      <c r="J77" s="24">
        <v>1</v>
      </c>
      <c r="K77" s="24">
        <v>4</v>
      </c>
      <c r="L77" s="24">
        <v>30</v>
      </c>
      <c r="M77" s="24">
        <v>77</v>
      </c>
      <c r="N77" s="24">
        <v>1</v>
      </c>
      <c r="O77" s="24">
        <v>2</v>
      </c>
      <c r="P77" s="24">
        <v>0</v>
      </c>
      <c r="Q77" s="24">
        <v>2</v>
      </c>
      <c r="R77" s="24">
        <v>8</v>
      </c>
      <c r="S77" s="24">
        <v>2</v>
      </c>
      <c r="T77" s="24">
        <v>69</v>
      </c>
      <c r="U77" s="24">
        <v>119</v>
      </c>
      <c r="V77" s="24">
        <v>148</v>
      </c>
      <c r="W77" s="24">
        <v>98</v>
      </c>
      <c r="X77" s="24">
        <v>67</v>
      </c>
      <c r="Y77" s="24">
        <v>52</v>
      </c>
      <c r="Z77" s="24">
        <v>0</v>
      </c>
      <c r="AA77" s="24">
        <v>0</v>
      </c>
      <c r="AB77" s="24">
        <v>2</v>
      </c>
      <c r="AC77" s="24">
        <v>0</v>
      </c>
      <c r="AD77" s="24">
        <v>0</v>
      </c>
      <c r="AE77" s="24">
        <v>0</v>
      </c>
      <c r="AF77" s="21">
        <f t="shared" si="9"/>
        <v>821</v>
      </c>
      <c r="AG77" s="21">
        <f t="shared" si="10"/>
        <v>911</v>
      </c>
      <c r="AH77" s="21">
        <f t="shared" si="11"/>
        <v>1732</v>
      </c>
      <c r="AI77" s="2"/>
      <c r="AJ77" s="110"/>
      <c r="AK77" s="107"/>
      <c r="AL77" s="32" t="s">
        <v>28</v>
      </c>
      <c r="AM77" s="32" t="s">
        <v>274</v>
      </c>
      <c r="AN77" s="42">
        <f>+'مرحلة أولى محافظات'!BO77</f>
        <v>0</v>
      </c>
      <c r="AO77" s="42">
        <f>+'مرحلة أولى محافظات'!BP77</f>
        <v>0</v>
      </c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26.25" customHeight="1">
      <c r="A78" s="155"/>
      <c r="B78" s="152" t="s">
        <v>298</v>
      </c>
      <c r="C78" s="20" t="s">
        <v>1</v>
      </c>
      <c r="D78" s="24">
        <v>0</v>
      </c>
      <c r="E78" s="24">
        <v>0</v>
      </c>
      <c r="F78" s="24">
        <v>0</v>
      </c>
      <c r="G78" s="24">
        <v>0</v>
      </c>
      <c r="H78" s="24">
        <v>160</v>
      </c>
      <c r="I78" s="24">
        <v>225</v>
      </c>
      <c r="J78" s="24">
        <v>0</v>
      </c>
      <c r="K78" s="24">
        <v>2</v>
      </c>
      <c r="L78" s="24">
        <v>6</v>
      </c>
      <c r="M78" s="24">
        <v>20</v>
      </c>
      <c r="N78" s="24">
        <v>0</v>
      </c>
      <c r="O78" s="24">
        <v>0</v>
      </c>
      <c r="P78" s="24">
        <v>0</v>
      </c>
      <c r="Q78" s="24">
        <v>0</v>
      </c>
      <c r="R78" s="24">
        <v>2</v>
      </c>
      <c r="S78" s="24">
        <v>7</v>
      </c>
      <c r="T78" s="24">
        <v>23</v>
      </c>
      <c r="U78" s="24">
        <v>65</v>
      </c>
      <c r="V78" s="24">
        <v>76</v>
      </c>
      <c r="W78" s="24">
        <v>105</v>
      </c>
      <c r="X78" s="24">
        <v>20</v>
      </c>
      <c r="Y78" s="24">
        <v>18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1">
        <f t="shared" si="9"/>
        <v>287</v>
      </c>
      <c r="AG78" s="21">
        <f t="shared" si="10"/>
        <v>442</v>
      </c>
      <c r="AH78" s="21">
        <f t="shared" si="11"/>
        <v>729</v>
      </c>
      <c r="AI78" s="2"/>
      <c r="AJ78" s="110"/>
      <c r="AK78" s="105" t="s">
        <v>298</v>
      </c>
      <c r="AL78" s="32" t="s">
        <v>1</v>
      </c>
      <c r="AM78" s="32" t="s">
        <v>274</v>
      </c>
      <c r="AN78" s="42">
        <f>+'مرحلة أولى محافظات'!BO78</f>
        <v>0</v>
      </c>
      <c r="AO78" s="42">
        <f>+'مرحلة أولى محافظات'!BP78</f>
        <v>0</v>
      </c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26.25" customHeight="1">
      <c r="A79" s="155"/>
      <c r="B79" s="152"/>
      <c r="C79" s="20" t="s">
        <v>28</v>
      </c>
      <c r="D79" s="24">
        <v>0</v>
      </c>
      <c r="E79" s="24">
        <v>0</v>
      </c>
      <c r="F79" s="24">
        <v>0</v>
      </c>
      <c r="G79" s="24">
        <v>0</v>
      </c>
      <c r="H79" s="24">
        <v>378</v>
      </c>
      <c r="I79" s="24">
        <v>544</v>
      </c>
      <c r="J79" s="24">
        <v>1</v>
      </c>
      <c r="K79" s="24">
        <v>6</v>
      </c>
      <c r="L79" s="24">
        <v>16</v>
      </c>
      <c r="M79" s="24">
        <v>48</v>
      </c>
      <c r="N79" s="24">
        <v>0</v>
      </c>
      <c r="O79" s="24">
        <v>0</v>
      </c>
      <c r="P79" s="24">
        <v>0</v>
      </c>
      <c r="Q79" s="24">
        <v>0</v>
      </c>
      <c r="R79" s="24">
        <v>6</v>
      </c>
      <c r="S79" s="24">
        <v>18</v>
      </c>
      <c r="T79" s="24">
        <v>53</v>
      </c>
      <c r="U79" s="24">
        <v>145</v>
      </c>
      <c r="V79" s="24">
        <v>161</v>
      </c>
      <c r="W79" s="24">
        <v>215</v>
      </c>
      <c r="X79" s="24">
        <v>50</v>
      </c>
      <c r="Y79" s="24">
        <v>40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1">
        <f t="shared" si="9"/>
        <v>665</v>
      </c>
      <c r="AG79" s="21">
        <f t="shared" si="10"/>
        <v>1016</v>
      </c>
      <c r="AH79" s="21">
        <f t="shared" si="11"/>
        <v>1681</v>
      </c>
      <c r="AI79" s="2"/>
      <c r="AJ79" s="110"/>
      <c r="AK79" s="107"/>
      <c r="AL79" s="32" t="s">
        <v>28</v>
      </c>
      <c r="AM79" s="32" t="s">
        <v>274</v>
      </c>
      <c r="AN79" s="42">
        <f>+'مرحلة أولى محافظات'!BO79</f>
        <v>0</v>
      </c>
      <c r="AO79" s="42">
        <f>+'مرحلة أولى محافظات'!BP79</f>
        <v>0</v>
      </c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21" customHeight="1">
      <c r="A80" s="155"/>
      <c r="B80" s="152" t="s">
        <v>299</v>
      </c>
      <c r="C80" s="20" t="s">
        <v>1</v>
      </c>
      <c r="D80" s="24">
        <v>1</v>
      </c>
      <c r="E80" s="24">
        <v>0</v>
      </c>
      <c r="F80" s="24">
        <v>1</v>
      </c>
      <c r="G80" s="24">
        <v>0</v>
      </c>
      <c r="H80" s="24">
        <v>138</v>
      </c>
      <c r="I80" s="24">
        <v>60</v>
      </c>
      <c r="J80" s="24">
        <v>0</v>
      </c>
      <c r="K80" s="24">
        <v>2</v>
      </c>
      <c r="L80" s="24">
        <v>10</v>
      </c>
      <c r="M80" s="24">
        <v>4</v>
      </c>
      <c r="N80" s="24">
        <v>1</v>
      </c>
      <c r="O80" s="24">
        <v>0</v>
      </c>
      <c r="P80" s="24">
        <v>2</v>
      </c>
      <c r="Q80" s="24">
        <v>0</v>
      </c>
      <c r="R80" s="24">
        <v>0</v>
      </c>
      <c r="S80" s="24">
        <v>0</v>
      </c>
      <c r="T80" s="24">
        <v>17</v>
      </c>
      <c r="U80" s="24">
        <v>5</v>
      </c>
      <c r="V80" s="24">
        <v>16</v>
      </c>
      <c r="W80" s="24">
        <v>4</v>
      </c>
      <c r="X80" s="24">
        <v>8</v>
      </c>
      <c r="Y80" s="24">
        <v>0</v>
      </c>
      <c r="Z80" s="24">
        <v>0</v>
      </c>
      <c r="AA80" s="24">
        <v>0</v>
      </c>
      <c r="AB80" s="24">
        <v>1</v>
      </c>
      <c r="AC80" s="24">
        <v>0</v>
      </c>
      <c r="AD80" s="24">
        <v>0</v>
      </c>
      <c r="AE80" s="24">
        <v>0</v>
      </c>
      <c r="AF80" s="21">
        <f t="shared" si="9"/>
        <v>195</v>
      </c>
      <c r="AG80" s="21">
        <f t="shared" si="10"/>
        <v>75</v>
      </c>
      <c r="AH80" s="21">
        <f t="shared" si="11"/>
        <v>270</v>
      </c>
      <c r="AI80" s="2"/>
      <c r="AJ80" s="110"/>
      <c r="AK80" s="105" t="s">
        <v>299</v>
      </c>
      <c r="AL80" s="32" t="s">
        <v>1</v>
      </c>
      <c r="AM80" s="32" t="s">
        <v>274</v>
      </c>
      <c r="AN80" s="42">
        <f>+'مرحلة أولى محافظات'!BO80</f>
        <v>0</v>
      </c>
      <c r="AO80" s="42">
        <f>+'مرحلة أولى محافظات'!BP80</f>
        <v>0</v>
      </c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27" customHeight="1">
      <c r="A81" s="155"/>
      <c r="B81" s="152"/>
      <c r="C81" s="20" t="s">
        <v>28</v>
      </c>
      <c r="D81" s="24">
        <v>2</v>
      </c>
      <c r="E81" s="24">
        <v>0</v>
      </c>
      <c r="F81" s="24">
        <v>3</v>
      </c>
      <c r="G81" s="24">
        <v>0</v>
      </c>
      <c r="H81" s="24">
        <v>284</v>
      </c>
      <c r="I81" s="24">
        <v>282</v>
      </c>
      <c r="J81" s="24">
        <v>1</v>
      </c>
      <c r="K81" s="24">
        <v>4</v>
      </c>
      <c r="L81" s="24">
        <v>24</v>
      </c>
      <c r="M81" s="24">
        <v>13</v>
      </c>
      <c r="N81" s="24">
        <v>2</v>
      </c>
      <c r="O81" s="24">
        <v>0</v>
      </c>
      <c r="P81" s="24">
        <v>5</v>
      </c>
      <c r="Q81" s="24">
        <v>0</v>
      </c>
      <c r="R81" s="24">
        <v>1</v>
      </c>
      <c r="S81" s="24">
        <v>0</v>
      </c>
      <c r="T81" s="24">
        <v>37</v>
      </c>
      <c r="U81" s="24">
        <v>18</v>
      </c>
      <c r="V81" s="24">
        <v>37</v>
      </c>
      <c r="W81" s="24">
        <v>14</v>
      </c>
      <c r="X81" s="24">
        <v>18</v>
      </c>
      <c r="Y81" s="24">
        <v>4</v>
      </c>
      <c r="Z81" s="24">
        <v>0</v>
      </c>
      <c r="AA81" s="24">
        <v>0</v>
      </c>
      <c r="AB81" s="24">
        <v>3</v>
      </c>
      <c r="AC81" s="24">
        <v>0</v>
      </c>
      <c r="AD81" s="24">
        <v>0</v>
      </c>
      <c r="AE81" s="24">
        <v>0</v>
      </c>
      <c r="AF81" s="21">
        <f t="shared" si="9"/>
        <v>417</v>
      </c>
      <c r="AG81" s="21">
        <f t="shared" si="10"/>
        <v>335</v>
      </c>
      <c r="AH81" s="21">
        <f t="shared" si="11"/>
        <v>752</v>
      </c>
      <c r="AI81" s="2"/>
      <c r="AJ81" s="110"/>
      <c r="AK81" s="107"/>
      <c r="AL81" s="32" t="s">
        <v>28</v>
      </c>
      <c r="AM81" s="32" t="s">
        <v>274</v>
      </c>
      <c r="AN81" s="42">
        <f>+'مرحلة أولى محافظات'!BO81</f>
        <v>0</v>
      </c>
      <c r="AO81" s="42">
        <f>+'مرحلة أولى محافظات'!BP81</f>
        <v>0</v>
      </c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30" customHeight="1">
      <c r="A82" s="155"/>
      <c r="B82" s="154" t="s">
        <v>300</v>
      </c>
      <c r="C82" s="22" t="s">
        <v>1</v>
      </c>
      <c r="D82" s="23">
        <f>+D62+D64+D66+D68+D70+D72+D74+D76+D78+D80</f>
        <v>11</v>
      </c>
      <c r="E82" s="23">
        <f aca="true" t="shared" si="12" ref="E82:AH82">+E62+E64+E66+E68+E70+E72+E74+E76+E78+E80</f>
        <v>25</v>
      </c>
      <c r="F82" s="23">
        <f t="shared" si="12"/>
        <v>1</v>
      </c>
      <c r="G82" s="23">
        <f t="shared" si="12"/>
        <v>2</v>
      </c>
      <c r="H82" s="23">
        <f t="shared" si="12"/>
        <v>3162</v>
      </c>
      <c r="I82" s="23">
        <f t="shared" si="12"/>
        <v>2153</v>
      </c>
      <c r="J82" s="23">
        <f t="shared" si="12"/>
        <v>5</v>
      </c>
      <c r="K82" s="23">
        <f t="shared" si="12"/>
        <v>18</v>
      </c>
      <c r="L82" s="23">
        <f t="shared" si="12"/>
        <v>197</v>
      </c>
      <c r="M82" s="23">
        <f t="shared" si="12"/>
        <v>241</v>
      </c>
      <c r="N82" s="23">
        <f t="shared" si="12"/>
        <v>10</v>
      </c>
      <c r="O82" s="23">
        <f t="shared" si="12"/>
        <v>7</v>
      </c>
      <c r="P82" s="23">
        <f t="shared" si="12"/>
        <v>4</v>
      </c>
      <c r="Q82" s="23">
        <f t="shared" si="12"/>
        <v>6</v>
      </c>
      <c r="R82" s="23">
        <f t="shared" si="12"/>
        <v>36</v>
      </c>
      <c r="S82" s="23">
        <f t="shared" si="12"/>
        <v>30</v>
      </c>
      <c r="T82" s="23">
        <f t="shared" si="12"/>
        <v>499</v>
      </c>
      <c r="U82" s="23">
        <f t="shared" si="12"/>
        <v>561</v>
      </c>
      <c r="V82" s="23">
        <f t="shared" si="12"/>
        <v>346</v>
      </c>
      <c r="W82" s="23">
        <f t="shared" si="12"/>
        <v>350</v>
      </c>
      <c r="X82" s="23">
        <f t="shared" si="12"/>
        <v>150</v>
      </c>
      <c r="Y82" s="23">
        <f t="shared" si="12"/>
        <v>158</v>
      </c>
      <c r="Z82" s="23">
        <f t="shared" si="12"/>
        <v>0</v>
      </c>
      <c r="AA82" s="23">
        <f t="shared" si="12"/>
        <v>0</v>
      </c>
      <c r="AB82" s="23">
        <f t="shared" si="12"/>
        <v>2</v>
      </c>
      <c r="AC82" s="23">
        <f t="shared" si="12"/>
        <v>2</v>
      </c>
      <c r="AD82" s="23">
        <f t="shared" si="12"/>
        <v>0</v>
      </c>
      <c r="AE82" s="23">
        <f t="shared" si="12"/>
        <v>0</v>
      </c>
      <c r="AF82" s="27">
        <f t="shared" si="12"/>
        <v>4423</v>
      </c>
      <c r="AG82" s="27">
        <f t="shared" si="12"/>
        <v>3553</v>
      </c>
      <c r="AH82" s="27">
        <f t="shared" si="12"/>
        <v>7976</v>
      </c>
      <c r="AI82" s="2"/>
      <c r="AJ82" s="110"/>
      <c r="AK82" s="112" t="s">
        <v>300</v>
      </c>
      <c r="AL82" s="35" t="s">
        <v>1</v>
      </c>
      <c r="AM82" s="35" t="s">
        <v>274</v>
      </c>
      <c r="AN82" s="53">
        <f>+'مرحلة أولى محافظات'!BO82</f>
        <v>0</v>
      </c>
      <c r="AO82" s="53">
        <f>+'مرحلة أولى محافظات'!BP82</f>
        <v>0</v>
      </c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27.75" customHeight="1">
      <c r="A83" s="155"/>
      <c r="B83" s="154"/>
      <c r="C83" s="22" t="s">
        <v>28</v>
      </c>
      <c r="D83" s="23">
        <f>+D63+D65+D67+D69+D71+D73+D75+D77+D79+D81</f>
        <v>30</v>
      </c>
      <c r="E83" s="23">
        <f aca="true" t="shared" si="13" ref="E83:AH83">+E63+E65+E67+E69+E71+E73+E75+E77+E79+E81</f>
        <v>110</v>
      </c>
      <c r="F83" s="23">
        <f t="shared" si="13"/>
        <v>3</v>
      </c>
      <c r="G83" s="23">
        <f t="shared" si="13"/>
        <v>28</v>
      </c>
      <c r="H83" s="23">
        <f t="shared" si="13"/>
        <v>7368</v>
      </c>
      <c r="I83" s="23">
        <f t="shared" si="13"/>
        <v>7357</v>
      </c>
      <c r="J83" s="23">
        <f t="shared" si="13"/>
        <v>19</v>
      </c>
      <c r="K83" s="23">
        <f t="shared" si="13"/>
        <v>45</v>
      </c>
      <c r="L83" s="23">
        <f t="shared" si="13"/>
        <v>476</v>
      </c>
      <c r="M83" s="23">
        <f t="shared" si="13"/>
        <v>589</v>
      </c>
      <c r="N83" s="23">
        <f t="shared" si="13"/>
        <v>25</v>
      </c>
      <c r="O83" s="23">
        <f t="shared" si="13"/>
        <v>38</v>
      </c>
      <c r="P83" s="23">
        <f t="shared" si="13"/>
        <v>12</v>
      </c>
      <c r="Q83" s="23">
        <f t="shared" si="13"/>
        <v>23</v>
      </c>
      <c r="R83" s="23">
        <f t="shared" si="13"/>
        <v>88</v>
      </c>
      <c r="S83" s="23">
        <f t="shared" si="13"/>
        <v>94</v>
      </c>
      <c r="T83" s="23">
        <f t="shared" si="13"/>
        <v>1182</v>
      </c>
      <c r="U83" s="23">
        <f t="shared" si="13"/>
        <v>1358</v>
      </c>
      <c r="V83" s="23">
        <f t="shared" si="13"/>
        <v>868</v>
      </c>
      <c r="W83" s="23">
        <f t="shared" si="13"/>
        <v>849</v>
      </c>
      <c r="X83" s="23">
        <f t="shared" si="13"/>
        <v>383</v>
      </c>
      <c r="Y83" s="23">
        <f t="shared" si="13"/>
        <v>370</v>
      </c>
      <c r="Z83" s="23">
        <f t="shared" si="13"/>
        <v>0</v>
      </c>
      <c r="AA83" s="23">
        <f t="shared" si="13"/>
        <v>0</v>
      </c>
      <c r="AB83" s="23">
        <f t="shared" si="13"/>
        <v>6</v>
      </c>
      <c r="AC83" s="23">
        <f t="shared" si="13"/>
        <v>9</v>
      </c>
      <c r="AD83" s="23">
        <f t="shared" si="13"/>
        <v>0</v>
      </c>
      <c r="AE83" s="23">
        <f t="shared" si="13"/>
        <v>0</v>
      </c>
      <c r="AF83" s="27">
        <f t="shared" si="13"/>
        <v>10460</v>
      </c>
      <c r="AG83" s="27">
        <f t="shared" si="13"/>
        <v>10870</v>
      </c>
      <c r="AH83" s="27">
        <f t="shared" si="13"/>
        <v>21330</v>
      </c>
      <c r="AI83" s="2"/>
      <c r="AJ83" s="111"/>
      <c r="AK83" s="113"/>
      <c r="AL83" s="35" t="s">
        <v>28</v>
      </c>
      <c r="AM83" s="35" t="s">
        <v>274</v>
      </c>
      <c r="AN83" s="53">
        <f>+'مرحلة أولى محافظات'!BO83</f>
        <v>0</v>
      </c>
      <c r="AO83" s="53">
        <f>+'مرحلة أولى محافظات'!BP83</f>
        <v>0</v>
      </c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39.75" customHeight="1">
      <c r="A84" s="153" t="s">
        <v>23</v>
      </c>
      <c r="B84" s="152" t="s">
        <v>301</v>
      </c>
      <c r="C84" s="20" t="s">
        <v>1</v>
      </c>
      <c r="D84" s="24">
        <v>0</v>
      </c>
      <c r="E84" s="24">
        <v>0</v>
      </c>
      <c r="F84" s="24">
        <v>0</v>
      </c>
      <c r="G84" s="24">
        <v>0</v>
      </c>
      <c r="H84" s="24">
        <v>7</v>
      </c>
      <c r="I84" s="24">
        <v>4</v>
      </c>
      <c r="J84" s="24">
        <v>0</v>
      </c>
      <c r="K84" s="24">
        <v>0</v>
      </c>
      <c r="L84" s="24">
        <v>2</v>
      </c>
      <c r="M84" s="24">
        <v>0</v>
      </c>
      <c r="N84" s="24">
        <v>0</v>
      </c>
      <c r="O84" s="24">
        <v>2</v>
      </c>
      <c r="P84" s="24">
        <v>0</v>
      </c>
      <c r="Q84" s="24">
        <v>0</v>
      </c>
      <c r="R84" s="24">
        <v>1</v>
      </c>
      <c r="S84" s="24">
        <v>0</v>
      </c>
      <c r="T84" s="24">
        <v>213</v>
      </c>
      <c r="U84" s="24">
        <v>286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1">
        <f t="shared" si="9"/>
        <v>223</v>
      </c>
      <c r="AG84" s="21">
        <f t="shared" si="10"/>
        <v>292</v>
      </c>
      <c r="AH84" s="21">
        <f t="shared" si="11"/>
        <v>515</v>
      </c>
      <c r="AI84" s="2"/>
      <c r="AJ84" s="109" t="s">
        <v>23</v>
      </c>
      <c r="AK84" s="105" t="s">
        <v>301</v>
      </c>
      <c r="AL84" s="32" t="s">
        <v>1</v>
      </c>
      <c r="AM84" s="32" t="s">
        <v>12</v>
      </c>
      <c r="AN84" s="42">
        <f>+'مرحلة أولى محافظات'!BO84</f>
        <v>0</v>
      </c>
      <c r="AO84" s="42">
        <f>+'مرحلة أولى محافظات'!BP84</f>
        <v>0</v>
      </c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39.75" customHeight="1">
      <c r="A85" s="153"/>
      <c r="B85" s="152"/>
      <c r="C85" s="20" t="s">
        <v>28</v>
      </c>
      <c r="D85" s="24">
        <v>3</v>
      </c>
      <c r="E85" s="24">
        <v>7</v>
      </c>
      <c r="F85" s="24">
        <v>1</v>
      </c>
      <c r="G85" s="24">
        <v>0</v>
      </c>
      <c r="H85" s="24">
        <v>95</v>
      </c>
      <c r="I85" s="24">
        <v>74</v>
      </c>
      <c r="J85" s="24">
        <v>2</v>
      </c>
      <c r="K85" s="24">
        <v>3</v>
      </c>
      <c r="L85" s="24">
        <v>22</v>
      </c>
      <c r="M85" s="24">
        <v>12</v>
      </c>
      <c r="N85" s="24">
        <v>1</v>
      </c>
      <c r="O85" s="24">
        <v>2</v>
      </c>
      <c r="P85" s="24">
        <v>2</v>
      </c>
      <c r="Q85" s="24">
        <v>0</v>
      </c>
      <c r="R85" s="24">
        <v>7</v>
      </c>
      <c r="S85" s="24">
        <v>8</v>
      </c>
      <c r="T85" s="24">
        <v>682</v>
      </c>
      <c r="U85" s="24">
        <v>1157</v>
      </c>
      <c r="V85" s="24">
        <v>16</v>
      </c>
      <c r="W85" s="24">
        <v>16</v>
      </c>
      <c r="X85" s="24">
        <v>9</v>
      </c>
      <c r="Y85" s="24">
        <v>7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1">
        <f t="shared" si="9"/>
        <v>840</v>
      </c>
      <c r="AG85" s="21">
        <f t="shared" si="10"/>
        <v>1286</v>
      </c>
      <c r="AH85" s="21">
        <f t="shared" si="11"/>
        <v>2126</v>
      </c>
      <c r="AI85" s="2"/>
      <c r="AJ85" s="110"/>
      <c r="AK85" s="107"/>
      <c r="AL85" s="32" t="s">
        <v>28</v>
      </c>
      <c r="AM85" s="32" t="s">
        <v>12</v>
      </c>
      <c r="AN85" s="42">
        <f>+'مرحلة أولى محافظات'!BO85</f>
        <v>0</v>
      </c>
      <c r="AO85" s="42">
        <f>+'مرحلة أولى محافظات'!BP85</f>
        <v>0</v>
      </c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39.75" customHeight="1">
      <c r="A86" s="153"/>
      <c r="B86" s="152" t="s">
        <v>302</v>
      </c>
      <c r="C86" s="20" t="s">
        <v>1</v>
      </c>
      <c r="D86" s="24">
        <v>0</v>
      </c>
      <c r="E86" s="24">
        <v>0</v>
      </c>
      <c r="F86" s="24">
        <v>0</v>
      </c>
      <c r="G86" s="24">
        <v>0</v>
      </c>
      <c r="H86" s="24">
        <v>3</v>
      </c>
      <c r="I86" s="24">
        <v>2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220</v>
      </c>
      <c r="U86" s="24">
        <v>289</v>
      </c>
      <c r="V86" s="24">
        <v>0</v>
      </c>
      <c r="W86" s="24">
        <v>0</v>
      </c>
      <c r="X86" s="24">
        <v>2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1">
        <f t="shared" si="9"/>
        <v>225</v>
      </c>
      <c r="AG86" s="21">
        <f t="shared" si="10"/>
        <v>291</v>
      </c>
      <c r="AH86" s="21">
        <f t="shared" si="11"/>
        <v>516</v>
      </c>
      <c r="AI86" s="2"/>
      <c r="AJ86" s="110"/>
      <c r="AK86" s="105" t="s">
        <v>302</v>
      </c>
      <c r="AL86" s="32" t="s">
        <v>1</v>
      </c>
      <c r="AM86" s="32" t="s">
        <v>12</v>
      </c>
      <c r="AN86" s="42">
        <f>+'مرحلة أولى محافظات'!BO86</f>
        <v>0</v>
      </c>
      <c r="AO86" s="42">
        <f>+'مرحلة أولى محافظات'!BP86</f>
        <v>0</v>
      </c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39.75" customHeight="1">
      <c r="A87" s="153"/>
      <c r="B87" s="152"/>
      <c r="C87" s="20" t="s">
        <v>28</v>
      </c>
      <c r="D87" s="24">
        <v>0</v>
      </c>
      <c r="E87" s="24">
        <v>0</v>
      </c>
      <c r="F87" s="24">
        <v>1</v>
      </c>
      <c r="G87" s="24">
        <v>0</v>
      </c>
      <c r="H87" s="24">
        <v>24</v>
      </c>
      <c r="I87" s="24">
        <v>17</v>
      </c>
      <c r="J87" s="24">
        <v>0</v>
      </c>
      <c r="K87" s="24">
        <v>0</v>
      </c>
      <c r="L87" s="24">
        <v>2</v>
      </c>
      <c r="M87" s="24">
        <v>1</v>
      </c>
      <c r="N87" s="24">
        <v>0</v>
      </c>
      <c r="O87" s="24">
        <v>1</v>
      </c>
      <c r="P87" s="24">
        <v>1</v>
      </c>
      <c r="Q87" s="24">
        <v>0</v>
      </c>
      <c r="R87" s="24">
        <v>1</v>
      </c>
      <c r="S87" s="24">
        <v>1</v>
      </c>
      <c r="T87" s="24">
        <v>523</v>
      </c>
      <c r="U87" s="24">
        <v>729</v>
      </c>
      <c r="V87" s="24">
        <v>1</v>
      </c>
      <c r="W87" s="24">
        <v>4</v>
      </c>
      <c r="X87" s="24">
        <v>0</v>
      </c>
      <c r="Y87" s="24">
        <v>0</v>
      </c>
      <c r="Z87" s="24">
        <v>0</v>
      </c>
      <c r="AA87" s="24">
        <v>0</v>
      </c>
      <c r="AB87" s="24">
        <v>1</v>
      </c>
      <c r="AC87" s="24">
        <v>0</v>
      </c>
      <c r="AD87" s="24">
        <v>0</v>
      </c>
      <c r="AE87" s="24">
        <v>0</v>
      </c>
      <c r="AF87" s="21">
        <f t="shared" si="9"/>
        <v>554</v>
      </c>
      <c r="AG87" s="21">
        <f t="shared" si="10"/>
        <v>753</v>
      </c>
      <c r="AH87" s="21">
        <f t="shared" si="11"/>
        <v>1307</v>
      </c>
      <c r="AI87" s="2"/>
      <c r="AJ87" s="110"/>
      <c r="AK87" s="107"/>
      <c r="AL87" s="32" t="s">
        <v>28</v>
      </c>
      <c r="AM87" s="32" t="s">
        <v>12</v>
      </c>
      <c r="AN87" s="42">
        <f>+'مرحلة أولى محافظات'!BO87</f>
        <v>0</v>
      </c>
      <c r="AO87" s="42">
        <f>+'مرحلة أولى محافظات'!BP87</f>
        <v>0</v>
      </c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39.75" customHeight="1">
      <c r="A88" s="153"/>
      <c r="B88" s="152" t="s">
        <v>303</v>
      </c>
      <c r="C88" s="20" t="s">
        <v>1</v>
      </c>
      <c r="D88" s="24">
        <v>1</v>
      </c>
      <c r="E88" s="24">
        <v>0</v>
      </c>
      <c r="F88" s="24">
        <v>0</v>
      </c>
      <c r="G88" s="24">
        <v>0</v>
      </c>
      <c r="H88" s="24">
        <v>6</v>
      </c>
      <c r="I88" s="24">
        <v>0</v>
      </c>
      <c r="J88" s="24">
        <v>3</v>
      </c>
      <c r="K88" s="24">
        <v>0</v>
      </c>
      <c r="L88" s="24">
        <v>6</v>
      </c>
      <c r="M88" s="24">
        <v>0</v>
      </c>
      <c r="N88" s="24">
        <v>0</v>
      </c>
      <c r="O88" s="24">
        <v>0</v>
      </c>
      <c r="P88" s="24">
        <v>1</v>
      </c>
      <c r="Q88" s="24">
        <v>0</v>
      </c>
      <c r="R88" s="24">
        <v>0</v>
      </c>
      <c r="S88" s="24">
        <v>0</v>
      </c>
      <c r="T88" s="24">
        <v>170</v>
      </c>
      <c r="U88" s="24">
        <v>63</v>
      </c>
      <c r="V88" s="24">
        <v>0</v>
      </c>
      <c r="W88" s="24">
        <v>0</v>
      </c>
      <c r="X88" s="24">
        <v>0</v>
      </c>
      <c r="Y88" s="24">
        <v>0</v>
      </c>
      <c r="Z88" s="24">
        <v>1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1">
        <f t="shared" si="9"/>
        <v>188</v>
      </c>
      <c r="AG88" s="21">
        <f t="shared" si="10"/>
        <v>63</v>
      </c>
      <c r="AH88" s="21">
        <f t="shared" si="11"/>
        <v>251</v>
      </c>
      <c r="AI88" s="2"/>
      <c r="AJ88" s="110"/>
      <c r="AK88" s="105" t="s">
        <v>303</v>
      </c>
      <c r="AL88" s="32" t="s">
        <v>1</v>
      </c>
      <c r="AM88" s="32" t="s">
        <v>12</v>
      </c>
      <c r="AN88" s="42">
        <f>+'مرحلة أولى محافظات'!BO88</f>
        <v>0</v>
      </c>
      <c r="AO88" s="42">
        <f>+'مرحلة أولى محافظات'!BP88</f>
        <v>0</v>
      </c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39.75" customHeight="1">
      <c r="A89" s="153"/>
      <c r="B89" s="152"/>
      <c r="C89" s="20" t="s">
        <v>28</v>
      </c>
      <c r="D89" s="24">
        <v>2</v>
      </c>
      <c r="E89" s="24">
        <v>1</v>
      </c>
      <c r="F89" s="24">
        <v>0</v>
      </c>
      <c r="G89" s="24">
        <v>0</v>
      </c>
      <c r="H89" s="24">
        <v>25</v>
      </c>
      <c r="I89" s="24">
        <v>1</v>
      </c>
      <c r="J89" s="24">
        <v>14</v>
      </c>
      <c r="K89" s="24">
        <v>3</v>
      </c>
      <c r="L89" s="24">
        <v>15</v>
      </c>
      <c r="M89" s="24">
        <v>7</v>
      </c>
      <c r="N89" s="24">
        <v>2</v>
      </c>
      <c r="O89" s="24">
        <v>2</v>
      </c>
      <c r="P89" s="24">
        <v>4</v>
      </c>
      <c r="Q89" s="24">
        <v>1</v>
      </c>
      <c r="R89" s="24">
        <v>3</v>
      </c>
      <c r="S89" s="24">
        <v>0</v>
      </c>
      <c r="T89" s="24">
        <v>396</v>
      </c>
      <c r="U89" s="24">
        <v>289</v>
      </c>
      <c r="V89" s="24">
        <v>5</v>
      </c>
      <c r="W89" s="24">
        <v>2</v>
      </c>
      <c r="X89" s="24">
        <v>1</v>
      </c>
      <c r="Y89" s="24">
        <v>0</v>
      </c>
      <c r="Z89" s="24">
        <v>2</v>
      </c>
      <c r="AA89" s="24">
        <v>0</v>
      </c>
      <c r="AB89" s="24">
        <v>3</v>
      </c>
      <c r="AC89" s="24">
        <v>0</v>
      </c>
      <c r="AD89" s="24">
        <v>0</v>
      </c>
      <c r="AE89" s="24">
        <v>0</v>
      </c>
      <c r="AF89" s="21">
        <f t="shared" si="9"/>
        <v>472</v>
      </c>
      <c r="AG89" s="21">
        <f t="shared" si="10"/>
        <v>306</v>
      </c>
      <c r="AH89" s="21">
        <f t="shared" si="11"/>
        <v>778</v>
      </c>
      <c r="AI89" s="2"/>
      <c r="AJ89" s="110"/>
      <c r="AK89" s="107"/>
      <c r="AL89" s="32" t="s">
        <v>28</v>
      </c>
      <c r="AM89" s="32" t="s">
        <v>12</v>
      </c>
      <c r="AN89" s="42">
        <f>+'مرحلة أولى محافظات'!BO89</f>
        <v>0</v>
      </c>
      <c r="AO89" s="42">
        <f>+'مرحلة أولى محافظات'!BP89</f>
        <v>0</v>
      </c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30.75" customHeight="1">
      <c r="A90" s="153"/>
      <c r="B90" s="154" t="s">
        <v>304</v>
      </c>
      <c r="C90" s="22" t="s">
        <v>1</v>
      </c>
      <c r="D90" s="23">
        <f>+D84+D86+D88</f>
        <v>1</v>
      </c>
      <c r="E90" s="23">
        <f aca="true" t="shared" si="14" ref="E90:AE90">+E84+E86+E88</f>
        <v>0</v>
      </c>
      <c r="F90" s="23">
        <f t="shared" si="14"/>
        <v>0</v>
      </c>
      <c r="G90" s="23">
        <f t="shared" si="14"/>
        <v>0</v>
      </c>
      <c r="H90" s="23">
        <f t="shared" si="14"/>
        <v>16</v>
      </c>
      <c r="I90" s="23">
        <f t="shared" si="14"/>
        <v>6</v>
      </c>
      <c r="J90" s="23">
        <f t="shared" si="14"/>
        <v>3</v>
      </c>
      <c r="K90" s="23">
        <f t="shared" si="14"/>
        <v>0</v>
      </c>
      <c r="L90" s="23">
        <f t="shared" si="14"/>
        <v>8</v>
      </c>
      <c r="M90" s="23">
        <f t="shared" si="14"/>
        <v>0</v>
      </c>
      <c r="N90" s="23">
        <f t="shared" si="14"/>
        <v>0</v>
      </c>
      <c r="O90" s="23">
        <f t="shared" si="14"/>
        <v>2</v>
      </c>
      <c r="P90" s="23">
        <f t="shared" si="14"/>
        <v>1</v>
      </c>
      <c r="Q90" s="23">
        <f t="shared" si="14"/>
        <v>0</v>
      </c>
      <c r="R90" s="23">
        <f t="shared" si="14"/>
        <v>1</v>
      </c>
      <c r="S90" s="23">
        <f t="shared" si="14"/>
        <v>0</v>
      </c>
      <c r="T90" s="23">
        <f t="shared" si="14"/>
        <v>603</v>
      </c>
      <c r="U90" s="23">
        <f t="shared" si="14"/>
        <v>638</v>
      </c>
      <c r="V90" s="23">
        <f t="shared" si="14"/>
        <v>0</v>
      </c>
      <c r="W90" s="23">
        <f t="shared" si="14"/>
        <v>0</v>
      </c>
      <c r="X90" s="23">
        <f t="shared" si="14"/>
        <v>2</v>
      </c>
      <c r="Y90" s="23">
        <f t="shared" si="14"/>
        <v>0</v>
      </c>
      <c r="Z90" s="23">
        <f t="shared" si="14"/>
        <v>1</v>
      </c>
      <c r="AA90" s="23">
        <f t="shared" si="14"/>
        <v>0</v>
      </c>
      <c r="AB90" s="23">
        <f t="shared" si="14"/>
        <v>0</v>
      </c>
      <c r="AC90" s="23">
        <f t="shared" si="14"/>
        <v>0</v>
      </c>
      <c r="AD90" s="23">
        <f t="shared" si="14"/>
        <v>0</v>
      </c>
      <c r="AE90" s="23">
        <f t="shared" si="14"/>
        <v>0</v>
      </c>
      <c r="AF90" s="21">
        <f t="shared" si="9"/>
        <v>636</v>
      </c>
      <c r="AG90" s="21">
        <f t="shared" si="10"/>
        <v>646</v>
      </c>
      <c r="AH90" s="21">
        <f t="shared" si="11"/>
        <v>1282</v>
      </c>
      <c r="AI90" s="2"/>
      <c r="AJ90" s="110"/>
      <c r="AK90" s="112" t="s">
        <v>304</v>
      </c>
      <c r="AL90" s="35" t="s">
        <v>1</v>
      </c>
      <c r="AM90" s="35" t="s">
        <v>12</v>
      </c>
      <c r="AN90" s="53">
        <f>+'مرحلة أولى محافظات'!BO90</f>
        <v>0</v>
      </c>
      <c r="AO90" s="53">
        <f>+'مرحلة أولى محافظات'!BP90</f>
        <v>0</v>
      </c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24.75" customHeight="1">
      <c r="A91" s="153"/>
      <c r="B91" s="154"/>
      <c r="C91" s="22" t="s">
        <v>28</v>
      </c>
      <c r="D91" s="23">
        <f>+D85+D87+D89</f>
        <v>5</v>
      </c>
      <c r="E91" s="23">
        <f aca="true" t="shared" si="15" ref="E91:AE91">+E85+E87+E89</f>
        <v>8</v>
      </c>
      <c r="F91" s="23">
        <f t="shared" si="15"/>
        <v>2</v>
      </c>
      <c r="G91" s="23">
        <f t="shared" si="15"/>
        <v>0</v>
      </c>
      <c r="H91" s="23">
        <f t="shared" si="15"/>
        <v>144</v>
      </c>
      <c r="I91" s="23">
        <f t="shared" si="15"/>
        <v>92</v>
      </c>
      <c r="J91" s="23">
        <f t="shared" si="15"/>
        <v>16</v>
      </c>
      <c r="K91" s="23">
        <f t="shared" si="15"/>
        <v>6</v>
      </c>
      <c r="L91" s="23">
        <f t="shared" si="15"/>
        <v>39</v>
      </c>
      <c r="M91" s="23">
        <f t="shared" si="15"/>
        <v>20</v>
      </c>
      <c r="N91" s="23">
        <f t="shared" si="15"/>
        <v>3</v>
      </c>
      <c r="O91" s="23">
        <f t="shared" si="15"/>
        <v>5</v>
      </c>
      <c r="P91" s="23">
        <f t="shared" si="15"/>
        <v>7</v>
      </c>
      <c r="Q91" s="23">
        <f t="shared" si="15"/>
        <v>1</v>
      </c>
      <c r="R91" s="23">
        <f t="shared" si="15"/>
        <v>11</v>
      </c>
      <c r="S91" s="23">
        <f t="shared" si="15"/>
        <v>9</v>
      </c>
      <c r="T91" s="23">
        <f t="shared" si="15"/>
        <v>1601</v>
      </c>
      <c r="U91" s="23">
        <f t="shared" si="15"/>
        <v>2175</v>
      </c>
      <c r="V91" s="23">
        <f t="shared" si="15"/>
        <v>22</v>
      </c>
      <c r="W91" s="23">
        <f t="shared" si="15"/>
        <v>22</v>
      </c>
      <c r="X91" s="23">
        <f t="shared" si="15"/>
        <v>10</v>
      </c>
      <c r="Y91" s="23">
        <f t="shared" si="15"/>
        <v>7</v>
      </c>
      <c r="Z91" s="23">
        <f t="shared" si="15"/>
        <v>2</v>
      </c>
      <c r="AA91" s="23">
        <f t="shared" si="15"/>
        <v>0</v>
      </c>
      <c r="AB91" s="23">
        <f t="shared" si="15"/>
        <v>4</v>
      </c>
      <c r="AC91" s="23">
        <f t="shared" si="15"/>
        <v>0</v>
      </c>
      <c r="AD91" s="23">
        <f t="shared" si="15"/>
        <v>0</v>
      </c>
      <c r="AE91" s="23">
        <f t="shared" si="15"/>
        <v>0</v>
      </c>
      <c r="AF91" s="21">
        <f t="shared" si="9"/>
        <v>1866</v>
      </c>
      <c r="AG91" s="21">
        <f t="shared" si="10"/>
        <v>2345</v>
      </c>
      <c r="AH91" s="21">
        <f t="shared" si="11"/>
        <v>4211</v>
      </c>
      <c r="AI91" s="2"/>
      <c r="AJ91" s="111"/>
      <c r="AK91" s="113"/>
      <c r="AL91" s="35" t="s">
        <v>28</v>
      </c>
      <c r="AM91" s="35" t="s">
        <v>12</v>
      </c>
      <c r="AN91" s="53">
        <f>+'مرحلة أولى محافظات'!BO91</f>
        <v>0</v>
      </c>
      <c r="AO91" s="53">
        <f>+'مرحلة أولى محافظات'!BP91</f>
        <v>0</v>
      </c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34.5" customHeight="1">
      <c r="A92" s="153" t="s">
        <v>305</v>
      </c>
      <c r="B92" s="152" t="s">
        <v>306</v>
      </c>
      <c r="C92" s="20" t="s">
        <v>1</v>
      </c>
      <c r="D92" s="24">
        <v>14</v>
      </c>
      <c r="E92" s="24">
        <v>9</v>
      </c>
      <c r="F92" s="24">
        <v>2</v>
      </c>
      <c r="G92" s="24">
        <v>1</v>
      </c>
      <c r="H92" s="24">
        <v>87</v>
      </c>
      <c r="I92" s="24">
        <v>76</v>
      </c>
      <c r="J92" s="24">
        <v>3</v>
      </c>
      <c r="K92" s="24">
        <v>4</v>
      </c>
      <c r="L92" s="24">
        <v>5</v>
      </c>
      <c r="M92" s="24">
        <v>11</v>
      </c>
      <c r="N92" s="24">
        <v>2</v>
      </c>
      <c r="O92" s="24">
        <v>1</v>
      </c>
      <c r="P92" s="24">
        <v>0</v>
      </c>
      <c r="Q92" s="24">
        <v>2</v>
      </c>
      <c r="R92" s="24">
        <v>3</v>
      </c>
      <c r="S92" s="24">
        <v>0</v>
      </c>
      <c r="T92" s="24">
        <v>47</v>
      </c>
      <c r="U92" s="24">
        <v>57</v>
      </c>
      <c r="V92" s="24">
        <v>8</v>
      </c>
      <c r="W92" s="24">
        <v>4</v>
      </c>
      <c r="X92" s="24">
        <v>4</v>
      </c>
      <c r="Y92" s="24">
        <v>1</v>
      </c>
      <c r="Z92" s="24">
        <v>0</v>
      </c>
      <c r="AA92" s="24">
        <v>0</v>
      </c>
      <c r="AB92" s="24">
        <v>10</v>
      </c>
      <c r="AC92" s="24">
        <v>0</v>
      </c>
      <c r="AD92" s="24">
        <v>0</v>
      </c>
      <c r="AE92" s="24">
        <v>0</v>
      </c>
      <c r="AF92" s="21">
        <f t="shared" si="9"/>
        <v>185</v>
      </c>
      <c r="AG92" s="21">
        <f t="shared" si="10"/>
        <v>166</v>
      </c>
      <c r="AH92" s="21">
        <f t="shared" si="11"/>
        <v>351</v>
      </c>
      <c r="AI92" s="2"/>
      <c r="AJ92" s="109" t="s">
        <v>305</v>
      </c>
      <c r="AK92" s="105" t="s">
        <v>306</v>
      </c>
      <c r="AL92" s="32" t="s">
        <v>1</v>
      </c>
      <c r="AM92" s="32" t="s">
        <v>274</v>
      </c>
      <c r="AN92" s="42">
        <f>+'مرحلة أولى محافظات'!BO92</f>
        <v>0</v>
      </c>
      <c r="AO92" s="42">
        <f>+'مرحلة أولى محافظات'!BP92</f>
        <v>0</v>
      </c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33.75" customHeight="1">
      <c r="A93" s="153"/>
      <c r="B93" s="152"/>
      <c r="C93" s="20" t="s">
        <v>28</v>
      </c>
      <c r="D93" s="24">
        <v>23</v>
      </c>
      <c r="E93" s="24">
        <v>14</v>
      </c>
      <c r="F93" s="24">
        <v>10</v>
      </c>
      <c r="G93" s="24">
        <v>1</v>
      </c>
      <c r="H93" s="24">
        <v>561</v>
      </c>
      <c r="I93" s="24">
        <v>473</v>
      </c>
      <c r="J93" s="24">
        <v>10</v>
      </c>
      <c r="K93" s="24">
        <v>7</v>
      </c>
      <c r="L93" s="24">
        <v>42</v>
      </c>
      <c r="M93" s="24">
        <v>59</v>
      </c>
      <c r="N93" s="24">
        <v>3</v>
      </c>
      <c r="O93" s="24">
        <v>2</v>
      </c>
      <c r="P93" s="24">
        <v>1</v>
      </c>
      <c r="Q93" s="24">
        <v>3</v>
      </c>
      <c r="R93" s="24">
        <v>8</v>
      </c>
      <c r="S93" s="24">
        <v>0</v>
      </c>
      <c r="T93" s="24">
        <v>152</v>
      </c>
      <c r="U93" s="24">
        <v>155</v>
      </c>
      <c r="V93" s="24">
        <v>20</v>
      </c>
      <c r="W93" s="24">
        <v>14</v>
      </c>
      <c r="X93" s="24">
        <v>26</v>
      </c>
      <c r="Y93" s="24">
        <v>13</v>
      </c>
      <c r="Z93" s="24">
        <v>0</v>
      </c>
      <c r="AA93" s="24">
        <v>0</v>
      </c>
      <c r="AB93" s="24">
        <v>10</v>
      </c>
      <c r="AC93" s="24">
        <v>0</v>
      </c>
      <c r="AD93" s="24">
        <v>0</v>
      </c>
      <c r="AE93" s="24">
        <v>0</v>
      </c>
      <c r="AF93" s="21">
        <f t="shared" si="9"/>
        <v>866</v>
      </c>
      <c r="AG93" s="21">
        <f t="shared" si="10"/>
        <v>741</v>
      </c>
      <c r="AH93" s="21">
        <f t="shared" si="11"/>
        <v>1607</v>
      </c>
      <c r="AI93" s="2"/>
      <c r="AJ93" s="110"/>
      <c r="AK93" s="107"/>
      <c r="AL93" s="32" t="s">
        <v>28</v>
      </c>
      <c r="AM93" s="32" t="s">
        <v>274</v>
      </c>
      <c r="AN93" s="42">
        <f>+'مرحلة أولى محافظات'!BO93</f>
        <v>0</v>
      </c>
      <c r="AO93" s="42">
        <f>+'مرحلة أولى محافظات'!BP93</f>
        <v>0</v>
      </c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30.75" customHeight="1">
      <c r="A94" s="153"/>
      <c r="B94" s="152" t="s">
        <v>307</v>
      </c>
      <c r="C94" s="20" t="s">
        <v>1</v>
      </c>
      <c r="D94" s="24">
        <v>13</v>
      </c>
      <c r="E94" s="24">
        <v>4</v>
      </c>
      <c r="F94" s="24">
        <v>4</v>
      </c>
      <c r="G94" s="24">
        <v>4</v>
      </c>
      <c r="H94" s="24">
        <v>254</v>
      </c>
      <c r="I94" s="24">
        <v>273</v>
      </c>
      <c r="J94" s="24">
        <v>4</v>
      </c>
      <c r="K94" s="24">
        <v>1</v>
      </c>
      <c r="L94" s="24">
        <v>3</v>
      </c>
      <c r="M94" s="24">
        <v>11</v>
      </c>
      <c r="N94" s="24">
        <v>0</v>
      </c>
      <c r="O94" s="24">
        <v>0</v>
      </c>
      <c r="P94" s="24">
        <v>1</v>
      </c>
      <c r="Q94" s="24">
        <v>0</v>
      </c>
      <c r="R94" s="24">
        <v>1</v>
      </c>
      <c r="S94" s="24">
        <v>2</v>
      </c>
      <c r="T94" s="24">
        <v>33</v>
      </c>
      <c r="U94" s="24">
        <v>45</v>
      </c>
      <c r="V94" s="24">
        <v>8</v>
      </c>
      <c r="W94" s="24">
        <v>9</v>
      </c>
      <c r="X94" s="24">
        <v>4</v>
      </c>
      <c r="Y94" s="24">
        <v>4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1">
        <f t="shared" si="9"/>
        <v>325</v>
      </c>
      <c r="AG94" s="21">
        <f t="shared" si="10"/>
        <v>353</v>
      </c>
      <c r="AH94" s="21">
        <f t="shared" si="11"/>
        <v>678</v>
      </c>
      <c r="AI94" s="2"/>
      <c r="AJ94" s="110"/>
      <c r="AK94" s="105" t="s">
        <v>307</v>
      </c>
      <c r="AL94" s="32" t="s">
        <v>1</v>
      </c>
      <c r="AM94" s="32" t="s">
        <v>274</v>
      </c>
      <c r="AN94" s="42">
        <f>+'مرحلة أولى محافظات'!BO94</f>
        <v>0</v>
      </c>
      <c r="AO94" s="42">
        <f>+'مرحلة أولى محافظات'!BP94</f>
        <v>0</v>
      </c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31.5" customHeight="1">
      <c r="A95" s="153"/>
      <c r="B95" s="152"/>
      <c r="C95" s="20" t="s">
        <v>28</v>
      </c>
      <c r="D95" s="24">
        <v>23</v>
      </c>
      <c r="E95" s="24">
        <v>11</v>
      </c>
      <c r="F95" s="24">
        <v>7</v>
      </c>
      <c r="G95" s="24">
        <v>6</v>
      </c>
      <c r="H95" s="24">
        <v>1281</v>
      </c>
      <c r="I95" s="24">
        <v>1205</v>
      </c>
      <c r="J95" s="24">
        <v>8</v>
      </c>
      <c r="K95" s="24">
        <v>8</v>
      </c>
      <c r="L95" s="24">
        <v>16</v>
      </c>
      <c r="M95" s="24">
        <v>46</v>
      </c>
      <c r="N95" s="24">
        <v>5</v>
      </c>
      <c r="O95" s="24">
        <v>4</v>
      </c>
      <c r="P95" s="24">
        <v>4</v>
      </c>
      <c r="Q95" s="24">
        <v>2</v>
      </c>
      <c r="R95" s="24">
        <v>5</v>
      </c>
      <c r="S95" s="24">
        <v>6</v>
      </c>
      <c r="T95" s="24">
        <v>190</v>
      </c>
      <c r="U95" s="24">
        <v>188</v>
      </c>
      <c r="V95" s="24">
        <v>25</v>
      </c>
      <c r="W95" s="24">
        <v>17</v>
      </c>
      <c r="X95" s="24">
        <v>14</v>
      </c>
      <c r="Y95" s="24">
        <v>15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1">
        <f t="shared" si="9"/>
        <v>1578</v>
      </c>
      <c r="AG95" s="21">
        <f t="shared" si="10"/>
        <v>1508</v>
      </c>
      <c r="AH95" s="21">
        <f t="shared" si="11"/>
        <v>3086</v>
      </c>
      <c r="AI95" s="2"/>
      <c r="AJ95" s="110"/>
      <c r="AK95" s="107"/>
      <c r="AL95" s="32" t="s">
        <v>28</v>
      </c>
      <c r="AM95" s="32" t="s">
        <v>274</v>
      </c>
      <c r="AN95" s="42">
        <f>+'مرحلة أولى محافظات'!BO95</f>
        <v>0</v>
      </c>
      <c r="AO95" s="42">
        <f>+'مرحلة أولى محافظات'!BP95</f>
        <v>0</v>
      </c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28.5" customHeight="1">
      <c r="A96" s="153"/>
      <c r="B96" s="152" t="s">
        <v>268</v>
      </c>
      <c r="C96" s="20" t="s">
        <v>1</v>
      </c>
      <c r="D96" s="24">
        <v>2</v>
      </c>
      <c r="E96" s="24">
        <v>5</v>
      </c>
      <c r="F96" s="24">
        <v>0</v>
      </c>
      <c r="G96" s="24">
        <v>1</v>
      </c>
      <c r="H96" s="24">
        <v>55</v>
      </c>
      <c r="I96" s="24">
        <v>90</v>
      </c>
      <c r="J96" s="24">
        <v>1</v>
      </c>
      <c r="K96" s="24">
        <v>0</v>
      </c>
      <c r="L96" s="24">
        <v>3</v>
      </c>
      <c r="M96" s="24">
        <v>4</v>
      </c>
      <c r="N96" s="24">
        <v>0</v>
      </c>
      <c r="O96" s="24">
        <v>0</v>
      </c>
      <c r="P96" s="24">
        <v>0</v>
      </c>
      <c r="Q96" s="24">
        <v>0</v>
      </c>
      <c r="R96" s="24">
        <v>2</v>
      </c>
      <c r="S96" s="24">
        <v>1</v>
      </c>
      <c r="T96" s="24">
        <v>19</v>
      </c>
      <c r="U96" s="24">
        <v>26</v>
      </c>
      <c r="V96" s="24">
        <v>2</v>
      </c>
      <c r="W96" s="24">
        <v>2</v>
      </c>
      <c r="X96" s="24">
        <v>0</v>
      </c>
      <c r="Y96" s="24">
        <v>1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1">
        <f t="shared" si="9"/>
        <v>84</v>
      </c>
      <c r="AG96" s="21">
        <f t="shared" si="10"/>
        <v>130</v>
      </c>
      <c r="AH96" s="21">
        <f t="shared" si="11"/>
        <v>214</v>
      </c>
      <c r="AI96" s="2"/>
      <c r="AJ96" s="110"/>
      <c r="AK96" s="105" t="s">
        <v>268</v>
      </c>
      <c r="AL96" s="32" t="s">
        <v>1</v>
      </c>
      <c r="AM96" s="32" t="s">
        <v>274</v>
      </c>
      <c r="AN96" s="42">
        <f>+'مرحلة أولى محافظات'!BO96</f>
        <v>0</v>
      </c>
      <c r="AO96" s="42">
        <f>+'مرحلة أولى محافظات'!BP96</f>
        <v>0</v>
      </c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30.75" customHeight="1">
      <c r="A97" s="153"/>
      <c r="B97" s="152"/>
      <c r="C97" s="20" t="s">
        <v>28</v>
      </c>
      <c r="D97" s="24">
        <v>14</v>
      </c>
      <c r="E97" s="24">
        <v>18</v>
      </c>
      <c r="F97" s="24">
        <v>6</v>
      </c>
      <c r="G97" s="24">
        <v>4</v>
      </c>
      <c r="H97" s="24">
        <v>703</v>
      </c>
      <c r="I97" s="24">
        <v>735</v>
      </c>
      <c r="J97" s="24">
        <v>7</v>
      </c>
      <c r="K97" s="24">
        <v>6</v>
      </c>
      <c r="L97" s="24">
        <v>65</v>
      </c>
      <c r="M97" s="24">
        <v>72</v>
      </c>
      <c r="N97" s="24">
        <v>2</v>
      </c>
      <c r="O97" s="24">
        <v>0</v>
      </c>
      <c r="P97" s="24">
        <v>2</v>
      </c>
      <c r="Q97" s="24">
        <v>1</v>
      </c>
      <c r="R97" s="24">
        <v>11</v>
      </c>
      <c r="S97" s="24">
        <v>3</v>
      </c>
      <c r="T97" s="24">
        <v>254</v>
      </c>
      <c r="U97" s="24">
        <v>277</v>
      </c>
      <c r="V97" s="24">
        <v>22</v>
      </c>
      <c r="W97" s="24">
        <v>18</v>
      </c>
      <c r="X97" s="24">
        <v>16</v>
      </c>
      <c r="Y97" s="24">
        <v>15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1">
        <f t="shared" si="9"/>
        <v>1102</v>
      </c>
      <c r="AG97" s="21">
        <f t="shared" si="10"/>
        <v>1149</v>
      </c>
      <c r="AH97" s="21">
        <f t="shared" si="11"/>
        <v>2251</v>
      </c>
      <c r="AI97" s="2"/>
      <c r="AJ97" s="110"/>
      <c r="AK97" s="107"/>
      <c r="AL97" s="32" t="s">
        <v>28</v>
      </c>
      <c r="AM97" s="32" t="s">
        <v>274</v>
      </c>
      <c r="AN97" s="42">
        <f>+'مرحلة أولى محافظات'!BO97</f>
        <v>0</v>
      </c>
      <c r="AO97" s="42">
        <f>+'مرحلة أولى محافظات'!BP97</f>
        <v>0</v>
      </c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39.75" customHeight="1">
      <c r="A98" s="153"/>
      <c r="B98" s="152" t="s">
        <v>308</v>
      </c>
      <c r="C98" s="20" t="s">
        <v>1</v>
      </c>
      <c r="D98" s="24">
        <v>7</v>
      </c>
      <c r="E98" s="24">
        <v>3</v>
      </c>
      <c r="F98" s="24">
        <v>0</v>
      </c>
      <c r="G98" s="24">
        <v>0</v>
      </c>
      <c r="H98" s="24">
        <v>28</v>
      </c>
      <c r="I98" s="24">
        <v>27</v>
      </c>
      <c r="J98" s="24">
        <v>2</v>
      </c>
      <c r="K98" s="24">
        <v>0</v>
      </c>
      <c r="L98" s="24">
        <v>1</v>
      </c>
      <c r="M98" s="24">
        <v>4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2</v>
      </c>
      <c r="U98" s="24">
        <v>7</v>
      </c>
      <c r="V98" s="24">
        <v>1</v>
      </c>
      <c r="W98" s="24">
        <v>1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1">
        <f t="shared" si="9"/>
        <v>41</v>
      </c>
      <c r="AG98" s="21">
        <f t="shared" si="10"/>
        <v>42</v>
      </c>
      <c r="AH98" s="21">
        <f t="shared" si="11"/>
        <v>83</v>
      </c>
      <c r="AI98" s="2"/>
      <c r="AJ98" s="110"/>
      <c r="AK98" s="105" t="s">
        <v>308</v>
      </c>
      <c r="AL98" s="32" t="s">
        <v>1</v>
      </c>
      <c r="AM98" s="32" t="s">
        <v>274</v>
      </c>
      <c r="AN98" s="42">
        <f>+'مرحلة أولى محافظات'!BO98</f>
        <v>0</v>
      </c>
      <c r="AO98" s="42">
        <f>+'مرحلة أولى محافظات'!BP98</f>
        <v>0</v>
      </c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39.75" customHeight="1">
      <c r="A99" s="153"/>
      <c r="B99" s="152"/>
      <c r="C99" s="20" t="s">
        <v>28</v>
      </c>
      <c r="D99" s="24">
        <v>12</v>
      </c>
      <c r="E99" s="24">
        <v>9</v>
      </c>
      <c r="F99" s="24">
        <v>3</v>
      </c>
      <c r="G99" s="24">
        <v>0</v>
      </c>
      <c r="H99" s="24">
        <v>194</v>
      </c>
      <c r="I99" s="24">
        <v>244</v>
      </c>
      <c r="J99" s="24">
        <v>4</v>
      </c>
      <c r="K99" s="24">
        <v>1</v>
      </c>
      <c r="L99" s="24">
        <v>16</v>
      </c>
      <c r="M99" s="24">
        <v>21</v>
      </c>
      <c r="N99" s="24">
        <v>0</v>
      </c>
      <c r="O99" s="24">
        <v>1</v>
      </c>
      <c r="P99" s="24">
        <v>0</v>
      </c>
      <c r="Q99" s="24">
        <v>1</v>
      </c>
      <c r="R99" s="24">
        <v>1</v>
      </c>
      <c r="S99" s="24">
        <v>0</v>
      </c>
      <c r="T99" s="24">
        <v>22</v>
      </c>
      <c r="U99" s="24">
        <v>47</v>
      </c>
      <c r="V99" s="24">
        <v>5</v>
      </c>
      <c r="W99" s="24">
        <v>7</v>
      </c>
      <c r="X99" s="24">
        <v>1</v>
      </c>
      <c r="Y99" s="24">
        <v>1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1">
        <f t="shared" si="9"/>
        <v>258</v>
      </c>
      <c r="AG99" s="21">
        <f t="shared" si="10"/>
        <v>332</v>
      </c>
      <c r="AH99" s="21">
        <f t="shared" si="11"/>
        <v>590</v>
      </c>
      <c r="AI99" s="2"/>
      <c r="AJ99" s="110"/>
      <c r="AK99" s="107"/>
      <c r="AL99" s="32" t="s">
        <v>28</v>
      </c>
      <c r="AM99" s="32" t="s">
        <v>274</v>
      </c>
      <c r="AN99" s="42">
        <f>+'مرحلة أولى محافظات'!BO99</f>
        <v>0</v>
      </c>
      <c r="AO99" s="42">
        <f>+'مرحلة أولى محافظات'!BP99</f>
        <v>0</v>
      </c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39.75" customHeight="1">
      <c r="A100" s="153"/>
      <c r="B100" s="152" t="s">
        <v>309</v>
      </c>
      <c r="C100" s="20" t="s">
        <v>1</v>
      </c>
      <c r="D100" s="24">
        <v>8</v>
      </c>
      <c r="E100" s="24">
        <v>0</v>
      </c>
      <c r="F100" s="24">
        <v>1</v>
      </c>
      <c r="G100" s="24">
        <v>0</v>
      </c>
      <c r="H100" s="24">
        <v>15</v>
      </c>
      <c r="I100" s="24">
        <v>5</v>
      </c>
      <c r="J100" s="24">
        <v>1</v>
      </c>
      <c r="K100" s="24">
        <v>0</v>
      </c>
      <c r="L100" s="24">
        <v>5</v>
      </c>
      <c r="M100" s="24">
        <v>1</v>
      </c>
      <c r="N100" s="24">
        <v>0</v>
      </c>
      <c r="O100" s="24">
        <v>0</v>
      </c>
      <c r="P100" s="24">
        <v>0</v>
      </c>
      <c r="Q100" s="24">
        <v>0</v>
      </c>
      <c r="R100" s="24">
        <v>4</v>
      </c>
      <c r="S100" s="24">
        <v>1</v>
      </c>
      <c r="T100" s="24">
        <v>11</v>
      </c>
      <c r="U100" s="24">
        <v>1</v>
      </c>
      <c r="V100" s="24">
        <v>18</v>
      </c>
      <c r="W100" s="24">
        <v>7</v>
      </c>
      <c r="X100" s="24">
        <v>1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1">
        <f t="shared" si="9"/>
        <v>64</v>
      </c>
      <c r="AG100" s="21">
        <f t="shared" si="10"/>
        <v>15</v>
      </c>
      <c r="AH100" s="21">
        <f t="shared" si="11"/>
        <v>79</v>
      </c>
      <c r="AI100" s="2"/>
      <c r="AJ100" s="110"/>
      <c r="AK100" s="105" t="s">
        <v>309</v>
      </c>
      <c r="AL100" s="32" t="s">
        <v>1</v>
      </c>
      <c r="AM100" s="32" t="s">
        <v>274</v>
      </c>
      <c r="AN100" s="42">
        <f>+'مرحلة أولى محافظات'!BO100</f>
        <v>0</v>
      </c>
      <c r="AO100" s="42">
        <f>+'مرحلة أولى محافظات'!BP100</f>
        <v>0</v>
      </c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33" customHeight="1">
      <c r="A101" s="153"/>
      <c r="B101" s="152"/>
      <c r="C101" s="20" t="s">
        <v>28</v>
      </c>
      <c r="D101" s="24">
        <v>10</v>
      </c>
      <c r="E101" s="24">
        <v>0</v>
      </c>
      <c r="F101" s="24">
        <v>1</v>
      </c>
      <c r="G101" s="24">
        <v>0</v>
      </c>
      <c r="H101" s="24">
        <v>106</v>
      </c>
      <c r="I101" s="24">
        <v>56</v>
      </c>
      <c r="J101" s="24">
        <v>4</v>
      </c>
      <c r="K101" s="24">
        <v>0</v>
      </c>
      <c r="L101" s="24">
        <v>11</v>
      </c>
      <c r="M101" s="24">
        <v>2</v>
      </c>
      <c r="N101" s="24">
        <v>0</v>
      </c>
      <c r="O101" s="24">
        <v>1</v>
      </c>
      <c r="P101" s="24">
        <v>0</v>
      </c>
      <c r="Q101" s="24">
        <v>1</v>
      </c>
      <c r="R101" s="24">
        <v>21</v>
      </c>
      <c r="S101" s="24">
        <v>4</v>
      </c>
      <c r="T101" s="24">
        <v>62</v>
      </c>
      <c r="U101" s="24">
        <v>21</v>
      </c>
      <c r="V101" s="24">
        <v>44</v>
      </c>
      <c r="W101" s="24">
        <v>14</v>
      </c>
      <c r="X101" s="24">
        <v>3</v>
      </c>
      <c r="Y101" s="24">
        <v>3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1">
        <f t="shared" si="9"/>
        <v>262</v>
      </c>
      <c r="AG101" s="21">
        <f t="shared" si="10"/>
        <v>102</v>
      </c>
      <c r="AH101" s="21">
        <f t="shared" si="11"/>
        <v>364</v>
      </c>
      <c r="AI101" s="2"/>
      <c r="AJ101" s="110"/>
      <c r="AK101" s="107"/>
      <c r="AL101" s="32" t="s">
        <v>28</v>
      </c>
      <c r="AM101" s="32" t="s">
        <v>274</v>
      </c>
      <c r="AN101" s="42">
        <f>+'مرحلة أولى محافظات'!BO101</f>
        <v>0</v>
      </c>
      <c r="AO101" s="42">
        <f>+'مرحلة أولى محافظات'!BP101</f>
        <v>0</v>
      </c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33" customHeight="1">
      <c r="A102" s="153"/>
      <c r="B102" s="152" t="s">
        <v>270</v>
      </c>
      <c r="C102" s="20" t="s">
        <v>1</v>
      </c>
      <c r="D102" s="24">
        <v>3</v>
      </c>
      <c r="E102" s="24">
        <v>7</v>
      </c>
      <c r="F102" s="24">
        <v>1</v>
      </c>
      <c r="G102" s="24">
        <v>1</v>
      </c>
      <c r="H102" s="24">
        <v>77</v>
      </c>
      <c r="I102" s="24">
        <v>107</v>
      </c>
      <c r="J102" s="24">
        <v>0</v>
      </c>
      <c r="K102" s="24">
        <v>0</v>
      </c>
      <c r="L102" s="24">
        <v>7</v>
      </c>
      <c r="M102" s="24">
        <v>22</v>
      </c>
      <c r="N102" s="24">
        <v>0</v>
      </c>
      <c r="O102" s="24">
        <v>0</v>
      </c>
      <c r="P102" s="24">
        <v>0</v>
      </c>
      <c r="Q102" s="24">
        <v>0</v>
      </c>
      <c r="R102" s="24">
        <v>1</v>
      </c>
      <c r="S102" s="24">
        <v>0</v>
      </c>
      <c r="T102" s="24">
        <v>14</v>
      </c>
      <c r="U102" s="24">
        <v>29</v>
      </c>
      <c r="V102" s="24">
        <v>0</v>
      </c>
      <c r="W102" s="24">
        <v>4</v>
      </c>
      <c r="X102" s="24">
        <v>1</v>
      </c>
      <c r="Y102" s="24">
        <v>2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1">
        <f t="shared" si="9"/>
        <v>104</v>
      </c>
      <c r="AG102" s="21">
        <f t="shared" si="10"/>
        <v>172</v>
      </c>
      <c r="AH102" s="21">
        <f t="shared" si="11"/>
        <v>276</v>
      </c>
      <c r="AI102" s="2"/>
      <c r="AJ102" s="110"/>
      <c r="AK102" s="105" t="s">
        <v>270</v>
      </c>
      <c r="AL102" s="32" t="s">
        <v>1</v>
      </c>
      <c r="AM102" s="32" t="s">
        <v>274</v>
      </c>
      <c r="AN102" s="42">
        <f>+'مرحلة أولى محافظات'!BO102</f>
        <v>0</v>
      </c>
      <c r="AO102" s="42">
        <f>+'مرحلة أولى محافظات'!BP102</f>
        <v>0</v>
      </c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31.5" customHeight="1">
      <c r="A103" s="153"/>
      <c r="B103" s="152"/>
      <c r="C103" s="20" t="s">
        <v>28</v>
      </c>
      <c r="D103" s="24">
        <v>10</v>
      </c>
      <c r="E103" s="24">
        <v>10</v>
      </c>
      <c r="F103" s="24">
        <v>1</v>
      </c>
      <c r="G103" s="24">
        <v>1</v>
      </c>
      <c r="H103" s="24">
        <v>289</v>
      </c>
      <c r="I103" s="24">
        <v>750</v>
      </c>
      <c r="J103" s="24">
        <v>1</v>
      </c>
      <c r="K103" s="24">
        <v>10</v>
      </c>
      <c r="L103" s="24">
        <v>28</v>
      </c>
      <c r="M103" s="24">
        <v>115</v>
      </c>
      <c r="N103" s="24">
        <v>2</v>
      </c>
      <c r="O103" s="24">
        <v>1</v>
      </c>
      <c r="P103" s="24">
        <v>1</v>
      </c>
      <c r="Q103" s="24">
        <v>0</v>
      </c>
      <c r="R103" s="24">
        <v>7</v>
      </c>
      <c r="S103" s="24">
        <v>5</v>
      </c>
      <c r="T103" s="24">
        <v>122</v>
      </c>
      <c r="U103" s="24">
        <v>301</v>
      </c>
      <c r="V103" s="24">
        <v>4</v>
      </c>
      <c r="W103" s="24">
        <v>23</v>
      </c>
      <c r="X103" s="24">
        <v>5</v>
      </c>
      <c r="Y103" s="24">
        <v>14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1">
        <f t="shared" si="9"/>
        <v>470</v>
      </c>
      <c r="AG103" s="21">
        <f t="shared" si="10"/>
        <v>1230</v>
      </c>
      <c r="AH103" s="21">
        <f t="shared" si="11"/>
        <v>1700</v>
      </c>
      <c r="AI103" s="2"/>
      <c r="AJ103" s="110"/>
      <c r="AK103" s="107"/>
      <c r="AL103" s="32" t="s">
        <v>28</v>
      </c>
      <c r="AM103" s="32" t="s">
        <v>274</v>
      </c>
      <c r="AN103" s="42">
        <f>+'مرحلة أولى محافظات'!BO103</f>
        <v>0</v>
      </c>
      <c r="AO103" s="42">
        <f>+'مرحلة أولى محافظات'!BP103</f>
        <v>0</v>
      </c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30.75" customHeight="1">
      <c r="A104" s="153"/>
      <c r="B104" s="154" t="s">
        <v>215</v>
      </c>
      <c r="C104" s="22" t="s">
        <v>1</v>
      </c>
      <c r="D104" s="23">
        <f>+D92+D94+D96+D98+D100+D102</f>
        <v>47</v>
      </c>
      <c r="E104" s="23">
        <f aca="true" t="shared" si="16" ref="E104:AE104">+E92+E94+E96+E98+E100+E102</f>
        <v>28</v>
      </c>
      <c r="F104" s="23">
        <f t="shared" si="16"/>
        <v>8</v>
      </c>
      <c r="G104" s="23">
        <f t="shared" si="16"/>
        <v>7</v>
      </c>
      <c r="H104" s="23">
        <f t="shared" si="16"/>
        <v>516</v>
      </c>
      <c r="I104" s="23">
        <f t="shared" si="16"/>
        <v>578</v>
      </c>
      <c r="J104" s="23">
        <f t="shared" si="16"/>
        <v>11</v>
      </c>
      <c r="K104" s="23">
        <f t="shared" si="16"/>
        <v>5</v>
      </c>
      <c r="L104" s="23">
        <f t="shared" si="16"/>
        <v>24</v>
      </c>
      <c r="M104" s="23">
        <f t="shared" si="16"/>
        <v>53</v>
      </c>
      <c r="N104" s="23">
        <f t="shared" si="16"/>
        <v>2</v>
      </c>
      <c r="O104" s="23">
        <f t="shared" si="16"/>
        <v>1</v>
      </c>
      <c r="P104" s="23">
        <f t="shared" si="16"/>
        <v>1</v>
      </c>
      <c r="Q104" s="23">
        <f t="shared" si="16"/>
        <v>2</v>
      </c>
      <c r="R104" s="23">
        <f t="shared" si="16"/>
        <v>11</v>
      </c>
      <c r="S104" s="23">
        <f t="shared" si="16"/>
        <v>4</v>
      </c>
      <c r="T104" s="23">
        <f t="shared" si="16"/>
        <v>126</v>
      </c>
      <c r="U104" s="23">
        <f t="shared" si="16"/>
        <v>165</v>
      </c>
      <c r="V104" s="23">
        <f t="shared" si="16"/>
        <v>37</v>
      </c>
      <c r="W104" s="23">
        <f t="shared" si="16"/>
        <v>27</v>
      </c>
      <c r="X104" s="23">
        <f t="shared" si="16"/>
        <v>10</v>
      </c>
      <c r="Y104" s="23">
        <f t="shared" si="16"/>
        <v>8</v>
      </c>
      <c r="Z104" s="23">
        <f t="shared" si="16"/>
        <v>0</v>
      </c>
      <c r="AA104" s="23">
        <f t="shared" si="16"/>
        <v>0</v>
      </c>
      <c r="AB104" s="23">
        <f t="shared" si="16"/>
        <v>10</v>
      </c>
      <c r="AC104" s="23">
        <f t="shared" si="16"/>
        <v>0</v>
      </c>
      <c r="AD104" s="23">
        <f t="shared" si="16"/>
        <v>0</v>
      </c>
      <c r="AE104" s="23">
        <f t="shared" si="16"/>
        <v>0</v>
      </c>
      <c r="AF104" s="21">
        <f t="shared" si="9"/>
        <v>803</v>
      </c>
      <c r="AG104" s="21">
        <f t="shared" si="10"/>
        <v>878</v>
      </c>
      <c r="AH104" s="21">
        <f t="shared" si="11"/>
        <v>1681</v>
      </c>
      <c r="AI104" s="2"/>
      <c r="AJ104" s="110"/>
      <c r="AK104" s="112" t="s">
        <v>215</v>
      </c>
      <c r="AL104" s="35" t="s">
        <v>1</v>
      </c>
      <c r="AM104" s="35" t="s">
        <v>274</v>
      </c>
      <c r="AN104" s="53">
        <f>+'مرحلة أولى محافظات'!BO104</f>
        <v>0</v>
      </c>
      <c r="AO104" s="53">
        <f>+'مرحلة أولى محافظات'!BP104</f>
        <v>0</v>
      </c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39.75" customHeight="1">
      <c r="A105" s="153"/>
      <c r="B105" s="154"/>
      <c r="C105" s="22" t="s">
        <v>28</v>
      </c>
      <c r="D105" s="23">
        <f>+D93+D95+D97+D99+D101+D103</f>
        <v>92</v>
      </c>
      <c r="E105" s="23">
        <f aca="true" t="shared" si="17" ref="E105:AE105">+E93+E95+E97+E99+E101+E103</f>
        <v>62</v>
      </c>
      <c r="F105" s="23">
        <f t="shared" si="17"/>
        <v>28</v>
      </c>
      <c r="G105" s="23">
        <f t="shared" si="17"/>
        <v>12</v>
      </c>
      <c r="H105" s="23">
        <f t="shared" si="17"/>
        <v>3134</v>
      </c>
      <c r="I105" s="23">
        <f t="shared" si="17"/>
        <v>3463</v>
      </c>
      <c r="J105" s="23">
        <f t="shared" si="17"/>
        <v>34</v>
      </c>
      <c r="K105" s="23">
        <f t="shared" si="17"/>
        <v>32</v>
      </c>
      <c r="L105" s="23">
        <f t="shared" si="17"/>
        <v>178</v>
      </c>
      <c r="M105" s="23">
        <f t="shared" si="17"/>
        <v>315</v>
      </c>
      <c r="N105" s="23">
        <f t="shared" si="17"/>
        <v>12</v>
      </c>
      <c r="O105" s="23">
        <f t="shared" si="17"/>
        <v>9</v>
      </c>
      <c r="P105" s="23">
        <f t="shared" si="17"/>
        <v>8</v>
      </c>
      <c r="Q105" s="23">
        <f t="shared" si="17"/>
        <v>8</v>
      </c>
      <c r="R105" s="23">
        <f t="shared" si="17"/>
        <v>53</v>
      </c>
      <c r="S105" s="23">
        <f t="shared" si="17"/>
        <v>18</v>
      </c>
      <c r="T105" s="23">
        <f t="shared" si="17"/>
        <v>802</v>
      </c>
      <c r="U105" s="23">
        <f t="shared" si="17"/>
        <v>989</v>
      </c>
      <c r="V105" s="23">
        <f t="shared" si="17"/>
        <v>120</v>
      </c>
      <c r="W105" s="23">
        <f t="shared" si="17"/>
        <v>93</v>
      </c>
      <c r="X105" s="23">
        <f t="shared" si="17"/>
        <v>65</v>
      </c>
      <c r="Y105" s="23">
        <f t="shared" si="17"/>
        <v>61</v>
      </c>
      <c r="Z105" s="23">
        <f t="shared" si="17"/>
        <v>0</v>
      </c>
      <c r="AA105" s="23">
        <f t="shared" si="17"/>
        <v>0</v>
      </c>
      <c r="AB105" s="23">
        <f t="shared" si="17"/>
        <v>10</v>
      </c>
      <c r="AC105" s="23">
        <f t="shared" si="17"/>
        <v>0</v>
      </c>
      <c r="AD105" s="23">
        <f t="shared" si="17"/>
        <v>0</v>
      </c>
      <c r="AE105" s="23">
        <f t="shared" si="17"/>
        <v>0</v>
      </c>
      <c r="AF105" s="21">
        <f t="shared" si="9"/>
        <v>4536</v>
      </c>
      <c r="AG105" s="21">
        <f t="shared" si="10"/>
        <v>5062</v>
      </c>
      <c r="AH105" s="21">
        <f t="shared" si="11"/>
        <v>9598</v>
      </c>
      <c r="AI105" s="2"/>
      <c r="AJ105" s="111"/>
      <c r="AK105" s="113"/>
      <c r="AL105" s="35" t="s">
        <v>28</v>
      </c>
      <c r="AM105" s="35" t="s">
        <v>274</v>
      </c>
      <c r="AN105" s="53">
        <f>+'مرحلة أولى محافظات'!BO105</f>
        <v>0</v>
      </c>
      <c r="AO105" s="53">
        <f>+'مرحلة أولى محافظات'!BP105</f>
        <v>0</v>
      </c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39.75" customHeight="1">
      <c r="A106" s="153" t="s">
        <v>310</v>
      </c>
      <c r="B106" s="152" t="s">
        <v>268</v>
      </c>
      <c r="C106" s="20" t="s">
        <v>1</v>
      </c>
      <c r="D106" s="24">
        <v>0</v>
      </c>
      <c r="E106" s="24">
        <v>0</v>
      </c>
      <c r="F106" s="24">
        <v>0</v>
      </c>
      <c r="G106" s="24">
        <v>0</v>
      </c>
      <c r="H106" s="24">
        <v>3</v>
      </c>
      <c r="I106" s="24">
        <v>1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35</v>
      </c>
      <c r="U106" s="24">
        <v>82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1">
        <f t="shared" si="9"/>
        <v>38</v>
      </c>
      <c r="AG106" s="21">
        <f t="shared" si="10"/>
        <v>83</v>
      </c>
      <c r="AH106" s="21">
        <f t="shared" si="11"/>
        <v>121</v>
      </c>
      <c r="AI106" s="2"/>
      <c r="AJ106" s="109" t="s">
        <v>310</v>
      </c>
      <c r="AK106" s="105" t="s">
        <v>268</v>
      </c>
      <c r="AL106" s="32" t="s">
        <v>1</v>
      </c>
      <c r="AM106" s="32" t="s">
        <v>12</v>
      </c>
      <c r="AN106" s="42">
        <f>+'مرحلة أولى محافظات'!BO106</f>
        <v>0</v>
      </c>
      <c r="AO106" s="42">
        <f>+'مرحلة أولى محافظات'!BP106</f>
        <v>0</v>
      </c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39.75" customHeight="1">
      <c r="A107" s="153"/>
      <c r="B107" s="152"/>
      <c r="C107" s="20" t="s">
        <v>28</v>
      </c>
      <c r="D107" s="24">
        <v>0</v>
      </c>
      <c r="E107" s="24">
        <v>0</v>
      </c>
      <c r="F107" s="24">
        <v>0</v>
      </c>
      <c r="G107" s="24">
        <v>0</v>
      </c>
      <c r="H107" s="24">
        <v>10</v>
      </c>
      <c r="I107" s="24">
        <v>24</v>
      </c>
      <c r="J107" s="24">
        <v>0</v>
      </c>
      <c r="K107" s="24">
        <v>0</v>
      </c>
      <c r="L107" s="24">
        <v>15</v>
      </c>
      <c r="M107" s="24">
        <v>5</v>
      </c>
      <c r="N107" s="24">
        <v>1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205</v>
      </c>
      <c r="U107" s="24">
        <v>318</v>
      </c>
      <c r="V107" s="24">
        <v>4</v>
      </c>
      <c r="W107" s="24">
        <v>1</v>
      </c>
      <c r="X107" s="24">
        <v>1</v>
      </c>
      <c r="Y107" s="24">
        <v>1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1">
        <f t="shared" si="9"/>
        <v>236</v>
      </c>
      <c r="AG107" s="21">
        <f t="shared" si="10"/>
        <v>349</v>
      </c>
      <c r="AH107" s="21">
        <f t="shared" si="11"/>
        <v>585</v>
      </c>
      <c r="AI107" s="2"/>
      <c r="AJ107" s="110"/>
      <c r="AK107" s="107"/>
      <c r="AL107" s="32" t="s">
        <v>28</v>
      </c>
      <c r="AM107" s="32" t="s">
        <v>12</v>
      </c>
      <c r="AN107" s="42">
        <f>+'مرحلة أولى محافظات'!BO107</f>
        <v>0</v>
      </c>
      <c r="AO107" s="42">
        <f>+'مرحلة أولى محافظات'!BP107</f>
        <v>0</v>
      </c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39.75" customHeight="1">
      <c r="A108" s="153"/>
      <c r="B108" s="152" t="s">
        <v>232</v>
      </c>
      <c r="C108" s="20" t="s">
        <v>1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9</v>
      </c>
      <c r="U108" s="24">
        <v>25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1">
        <f t="shared" si="9"/>
        <v>9</v>
      </c>
      <c r="AG108" s="21">
        <f t="shared" si="10"/>
        <v>25</v>
      </c>
      <c r="AH108" s="21">
        <f t="shared" si="11"/>
        <v>34</v>
      </c>
      <c r="AI108" s="2"/>
      <c r="AJ108" s="110"/>
      <c r="AK108" s="105" t="s">
        <v>232</v>
      </c>
      <c r="AL108" s="32" t="s">
        <v>1</v>
      </c>
      <c r="AM108" s="32" t="s">
        <v>12</v>
      </c>
      <c r="AN108" s="42">
        <f>+'مرحلة أولى محافظات'!BO108</f>
        <v>0</v>
      </c>
      <c r="AO108" s="42">
        <f>+'مرحلة أولى محافظات'!BP108</f>
        <v>0</v>
      </c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39.75" customHeight="1">
      <c r="A109" s="153"/>
      <c r="B109" s="152"/>
      <c r="C109" s="20" t="s">
        <v>28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4</v>
      </c>
      <c r="J109" s="24">
        <v>2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81</v>
      </c>
      <c r="U109" s="24">
        <v>116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1">
        <f t="shared" si="9"/>
        <v>83</v>
      </c>
      <c r="AG109" s="21">
        <f t="shared" si="10"/>
        <v>120</v>
      </c>
      <c r="AH109" s="21">
        <f t="shared" si="11"/>
        <v>203</v>
      </c>
      <c r="AI109" s="2"/>
      <c r="AJ109" s="110"/>
      <c r="AK109" s="107"/>
      <c r="AL109" s="32" t="s">
        <v>28</v>
      </c>
      <c r="AM109" s="32" t="s">
        <v>12</v>
      </c>
      <c r="AN109" s="42">
        <f>+'مرحلة أولى محافظات'!BO109</f>
        <v>0</v>
      </c>
      <c r="AO109" s="42">
        <f>+'مرحلة أولى محافظات'!BP109</f>
        <v>0</v>
      </c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39.75" customHeight="1">
      <c r="A110" s="153"/>
      <c r="B110" s="154" t="s">
        <v>215</v>
      </c>
      <c r="C110" s="22" t="s">
        <v>1</v>
      </c>
      <c r="D110" s="23">
        <f>+D106+D108</f>
        <v>0</v>
      </c>
      <c r="E110" s="23">
        <f aca="true" t="shared" si="18" ref="E110:AE110">+E106+E108</f>
        <v>0</v>
      </c>
      <c r="F110" s="23">
        <f t="shared" si="18"/>
        <v>0</v>
      </c>
      <c r="G110" s="23">
        <f t="shared" si="18"/>
        <v>0</v>
      </c>
      <c r="H110" s="23">
        <f t="shared" si="18"/>
        <v>3</v>
      </c>
      <c r="I110" s="23">
        <f t="shared" si="18"/>
        <v>1</v>
      </c>
      <c r="J110" s="23">
        <f t="shared" si="18"/>
        <v>0</v>
      </c>
      <c r="K110" s="23">
        <f t="shared" si="18"/>
        <v>0</v>
      </c>
      <c r="L110" s="23">
        <f t="shared" si="18"/>
        <v>0</v>
      </c>
      <c r="M110" s="23">
        <f t="shared" si="18"/>
        <v>0</v>
      </c>
      <c r="N110" s="23">
        <f t="shared" si="18"/>
        <v>0</v>
      </c>
      <c r="O110" s="23">
        <f t="shared" si="18"/>
        <v>0</v>
      </c>
      <c r="P110" s="23">
        <f t="shared" si="18"/>
        <v>0</v>
      </c>
      <c r="Q110" s="23">
        <f t="shared" si="18"/>
        <v>0</v>
      </c>
      <c r="R110" s="23">
        <f t="shared" si="18"/>
        <v>0</v>
      </c>
      <c r="S110" s="23">
        <f t="shared" si="18"/>
        <v>0</v>
      </c>
      <c r="T110" s="23">
        <f t="shared" si="18"/>
        <v>44</v>
      </c>
      <c r="U110" s="23">
        <f t="shared" si="18"/>
        <v>107</v>
      </c>
      <c r="V110" s="23">
        <f t="shared" si="18"/>
        <v>0</v>
      </c>
      <c r="W110" s="23">
        <f t="shared" si="18"/>
        <v>0</v>
      </c>
      <c r="X110" s="23">
        <f t="shared" si="18"/>
        <v>0</v>
      </c>
      <c r="Y110" s="23">
        <f t="shared" si="18"/>
        <v>0</v>
      </c>
      <c r="Z110" s="23">
        <f t="shared" si="18"/>
        <v>0</v>
      </c>
      <c r="AA110" s="23">
        <f t="shared" si="18"/>
        <v>0</v>
      </c>
      <c r="AB110" s="23">
        <f t="shared" si="18"/>
        <v>0</v>
      </c>
      <c r="AC110" s="23">
        <f t="shared" si="18"/>
        <v>0</v>
      </c>
      <c r="AD110" s="23">
        <f t="shared" si="18"/>
        <v>0</v>
      </c>
      <c r="AE110" s="23">
        <f t="shared" si="18"/>
        <v>0</v>
      </c>
      <c r="AF110" s="21">
        <f t="shared" si="9"/>
        <v>47</v>
      </c>
      <c r="AG110" s="21">
        <f t="shared" si="10"/>
        <v>108</v>
      </c>
      <c r="AH110" s="21">
        <f t="shared" si="11"/>
        <v>155</v>
      </c>
      <c r="AI110" s="2"/>
      <c r="AJ110" s="110"/>
      <c r="AK110" s="112" t="s">
        <v>215</v>
      </c>
      <c r="AL110" s="35" t="s">
        <v>1</v>
      </c>
      <c r="AM110" s="35" t="s">
        <v>12</v>
      </c>
      <c r="AN110" s="53">
        <f>+'مرحلة أولى محافظات'!BO110</f>
        <v>0</v>
      </c>
      <c r="AO110" s="53">
        <f>+'مرحلة أولى محافظات'!BP110</f>
        <v>0</v>
      </c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39.75" customHeight="1">
      <c r="A111" s="153"/>
      <c r="B111" s="154"/>
      <c r="C111" s="22" t="s">
        <v>28</v>
      </c>
      <c r="D111" s="23">
        <f>+D107+D109</f>
        <v>0</v>
      </c>
      <c r="E111" s="23">
        <f aca="true" t="shared" si="19" ref="E111:AE111">+E107+E109</f>
        <v>0</v>
      </c>
      <c r="F111" s="23">
        <f t="shared" si="19"/>
        <v>0</v>
      </c>
      <c r="G111" s="23">
        <f t="shared" si="19"/>
        <v>0</v>
      </c>
      <c r="H111" s="23">
        <f t="shared" si="19"/>
        <v>10</v>
      </c>
      <c r="I111" s="23">
        <f t="shared" si="19"/>
        <v>28</v>
      </c>
      <c r="J111" s="23">
        <f t="shared" si="19"/>
        <v>2</v>
      </c>
      <c r="K111" s="23">
        <f t="shared" si="19"/>
        <v>0</v>
      </c>
      <c r="L111" s="23">
        <f t="shared" si="19"/>
        <v>15</v>
      </c>
      <c r="M111" s="23">
        <f t="shared" si="19"/>
        <v>5</v>
      </c>
      <c r="N111" s="23">
        <f t="shared" si="19"/>
        <v>1</v>
      </c>
      <c r="O111" s="23">
        <f t="shared" si="19"/>
        <v>0</v>
      </c>
      <c r="P111" s="23">
        <f t="shared" si="19"/>
        <v>0</v>
      </c>
      <c r="Q111" s="23">
        <f t="shared" si="19"/>
        <v>0</v>
      </c>
      <c r="R111" s="23">
        <f t="shared" si="19"/>
        <v>0</v>
      </c>
      <c r="S111" s="23">
        <f t="shared" si="19"/>
        <v>0</v>
      </c>
      <c r="T111" s="23">
        <f t="shared" si="19"/>
        <v>286</v>
      </c>
      <c r="U111" s="23">
        <f t="shared" si="19"/>
        <v>434</v>
      </c>
      <c r="V111" s="23">
        <f t="shared" si="19"/>
        <v>4</v>
      </c>
      <c r="W111" s="23">
        <f t="shared" si="19"/>
        <v>1</v>
      </c>
      <c r="X111" s="23">
        <f t="shared" si="19"/>
        <v>1</v>
      </c>
      <c r="Y111" s="23">
        <f t="shared" si="19"/>
        <v>1</v>
      </c>
      <c r="Z111" s="23">
        <f t="shared" si="19"/>
        <v>0</v>
      </c>
      <c r="AA111" s="23">
        <f t="shared" si="19"/>
        <v>0</v>
      </c>
      <c r="AB111" s="23">
        <f t="shared" si="19"/>
        <v>0</v>
      </c>
      <c r="AC111" s="23">
        <f t="shared" si="19"/>
        <v>0</v>
      </c>
      <c r="AD111" s="23">
        <f t="shared" si="19"/>
        <v>0</v>
      </c>
      <c r="AE111" s="23">
        <f t="shared" si="19"/>
        <v>0</v>
      </c>
      <c r="AF111" s="21">
        <f t="shared" si="9"/>
        <v>319</v>
      </c>
      <c r="AG111" s="21">
        <f t="shared" si="10"/>
        <v>469</v>
      </c>
      <c r="AH111" s="21">
        <f t="shared" si="11"/>
        <v>788</v>
      </c>
      <c r="AI111" s="2"/>
      <c r="AJ111" s="111"/>
      <c r="AK111" s="113"/>
      <c r="AL111" s="35" t="s">
        <v>28</v>
      </c>
      <c r="AM111" s="35" t="s">
        <v>12</v>
      </c>
      <c r="AN111" s="53">
        <f>+'مرحلة أولى محافظات'!BO111</f>
        <v>0</v>
      </c>
      <c r="AO111" s="53">
        <f>+'مرحلة أولى محافظات'!BP111</f>
        <v>0</v>
      </c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39.75" customHeight="1">
      <c r="A112" s="152" t="s">
        <v>24</v>
      </c>
      <c r="B112" s="152"/>
      <c r="C112" s="20" t="s">
        <v>1</v>
      </c>
      <c r="D112" s="24">
        <v>9</v>
      </c>
      <c r="E112" s="24">
        <v>3</v>
      </c>
      <c r="F112" s="24">
        <v>0</v>
      </c>
      <c r="G112" s="24">
        <v>0</v>
      </c>
      <c r="H112" s="24">
        <v>774</v>
      </c>
      <c r="I112" s="24">
        <v>169</v>
      </c>
      <c r="J112" s="24">
        <v>7</v>
      </c>
      <c r="K112" s="24">
        <v>0</v>
      </c>
      <c r="L112" s="24">
        <v>52</v>
      </c>
      <c r="M112" s="24">
        <v>9</v>
      </c>
      <c r="N112" s="24">
        <v>3</v>
      </c>
      <c r="O112" s="24">
        <v>0</v>
      </c>
      <c r="P112" s="24">
        <v>2</v>
      </c>
      <c r="Q112" s="24">
        <v>0</v>
      </c>
      <c r="R112" s="24">
        <v>13</v>
      </c>
      <c r="S112" s="24">
        <v>2</v>
      </c>
      <c r="T112" s="24">
        <v>60</v>
      </c>
      <c r="U112" s="24">
        <v>15</v>
      </c>
      <c r="V112" s="24">
        <v>100</v>
      </c>
      <c r="W112" s="24">
        <v>22</v>
      </c>
      <c r="X112" s="24">
        <v>56</v>
      </c>
      <c r="Y112" s="24">
        <v>16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1">
        <f t="shared" si="9"/>
        <v>1076</v>
      </c>
      <c r="AG112" s="21">
        <f t="shared" si="10"/>
        <v>236</v>
      </c>
      <c r="AH112" s="21">
        <f t="shared" si="11"/>
        <v>1312</v>
      </c>
      <c r="AI112" s="2"/>
      <c r="AJ112" s="105" t="s">
        <v>24</v>
      </c>
      <c r="AK112" s="106"/>
      <c r="AL112" s="32" t="s">
        <v>1</v>
      </c>
      <c r="AM112" s="32" t="s">
        <v>274</v>
      </c>
      <c r="AN112" s="42">
        <f>+'مرحلة أولى محافظات'!BO112</f>
        <v>0</v>
      </c>
      <c r="AO112" s="42">
        <f>+'مرحلة أولى محافظات'!BP112</f>
        <v>0</v>
      </c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39.75" customHeight="1">
      <c r="A113" s="152"/>
      <c r="B113" s="152"/>
      <c r="C113" s="20" t="s">
        <v>28</v>
      </c>
      <c r="D113" s="24">
        <v>23</v>
      </c>
      <c r="E113" s="24">
        <v>6</v>
      </c>
      <c r="F113" s="24">
        <v>0</v>
      </c>
      <c r="G113" s="24">
        <v>0</v>
      </c>
      <c r="H113" s="24">
        <v>1658</v>
      </c>
      <c r="I113" s="24">
        <v>350</v>
      </c>
      <c r="J113" s="24">
        <v>14</v>
      </c>
      <c r="K113" s="24">
        <v>0</v>
      </c>
      <c r="L113" s="24">
        <v>119</v>
      </c>
      <c r="M113" s="24">
        <v>29</v>
      </c>
      <c r="N113" s="24">
        <v>17</v>
      </c>
      <c r="O113" s="24">
        <v>2</v>
      </c>
      <c r="P113" s="24">
        <v>6</v>
      </c>
      <c r="Q113" s="24">
        <v>1</v>
      </c>
      <c r="R113" s="24">
        <v>36</v>
      </c>
      <c r="S113" s="24">
        <v>5</v>
      </c>
      <c r="T113" s="24">
        <v>131</v>
      </c>
      <c r="U113" s="24">
        <v>30</v>
      </c>
      <c r="V113" s="24">
        <v>178</v>
      </c>
      <c r="W113" s="24">
        <v>44</v>
      </c>
      <c r="X113" s="24">
        <v>91</v>
      </c>
      <c r="Y113" s="24">
        <v>19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1">
        <f t="shared" si="9"/>
        <v>2273</v>
      </c>
      <c r="AG113" s="21">
        <f t="shared" si="10"/>
        <v>486</v>
      </c>
      <c r="AH113" s="21">
        <f t="shared" si="11"/>
        <v>2759</v>
      </c>
      <c r="AI113" s="2"/>
      <c r="AJ113" s="107"/>
      <c r="AK113" s="108"/>
      <c r="AL113" s="32" t="s">
        <v>28</v>
      </c>
      <c r="AM113" s="32" t="s">
        <v>274</v>
      </c>
      <c r="AN113" s="42">
        <f>+'مرحلة أولى محافظات'!BO113</f>
        <v>0</v>
      </c>
      <c r="AO113" s="42">
        <f>+'مرحلة أولى محافظات'!BP113</f>
        <v>0</v>
      </c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39.75" customHeight="1">
      <c r="A114" s="152" t="s">
        <v>311</v>
      </c>
      <c r="B114" s="152"/>
      <c r="C114" s="20" t="s">
        <v>1</v>
      </c>
      <c r="D114" s="24">
        <v>5</v>
      </c>
      <c r="E114" s="24">
        <v>3</v>
      </c>
      <c r="F114" s="24">
        <v>1</v>
      </c>
      <c r="G114" s="24">
        <v>0</v>
      </c>
      <c r="H114" s="24">
        <v>7</v>
      </c>
      <c r="I114" s="24">
        <v>2</v>
      </c>
      <c r="J114" s="24">
        <v>2</v>
      </c>
      <c r="K114" s="24">
        <v>0</v>
      </c>
      <c r="L114" s="24">
        <v>10</v>
      </c>
      <c r="M114" s="24">
        <v>6</v>
      </c>
      <c r="N114" s="24">
        <v>7</v>
      </c>
      <c r="O114" s="24">
        <v>7</v>
      </c>
      <c r="P114" s="24">
        <v>1</v>
      </c>
      <c r="Q114" s="24">
        <v>1</v>
      </c>
      <c r="R114" s="24">
        <v>2</v>
      </c>
      <c r="S114" s="24">
        <v>0</v>
      </c>
      <c r="T114" s="24">
        <v>295</v>
      </c>
      <c r="U114" s="24">
        <v>107</v>
      </c>
      <c r="V114" s="24">
        <v>3</v>
      </c>
      <c r="W114" s="24">
        <v>0</v>
      </c>
      <c r="X114" s="24">
        <v>1</v>
      </c>
      <c r="Y114" s="24">
        <v>0</v>
      </c>
      <c r="Z114" s="24">
        <v>0</v>
      </c>
      <c r="AA114" s="24">
        <v>0</v>
      </c>
      <c r="AB114" s="24">
        <v>1</v>
      </c>
      <c r="AC114" s="24">
        <v>0</v>
      </c>
      <c r="AD114" s="24">
        <v>0</v>
      </c>
      <c r="AE114" s="24">
        <v>0</v>
      </c>
      <c r="AF114" s="21">
        <f t="shared" si="9"/>
        <v>335</v>
      </c>
      <c r="AG114" s="21">
        <f t="shared" si="10"/>
        <v>126</v>
      </c>
      <c r="AH114" s="21">
        <f t="shared" si="11"/>
        <v>461</v>
      </c>
      <c r="AI114" s="2"/>
      <c r="AJ114" s="105" t="s">
        <v>311</v>
      </c>
      <c r="AK114" s="106"/>
      <c r="AL114" s="32" t="s">
        <v>1</v>
      </c>
      <c r="AM114" s="32" t="s">
        <v>12</v>
      </c>
      <c r="AN114" s="42">
        <f>+'مرحلة أولى محافظات'!BO114</f>
        <v>0</v>
      </c>
      <c r="AO114" s="42">
        <f>+'مرحلة أولى محافظات'!BP114</f>
        <v>0</v>
      </c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39.75" customHeight="1">
      <c r="A115" s="152"/>
      <c r="B115" s="152"/>
      <c r="C115" s="20" t="s">
        <v>28</v>
      </c>
      <c r="D115" s="24">
        <v>17</v>
      </c>
      <c r="E115" s="24">
        <v>7</v>
      </c>
      <c r="F115" s="24">
        <v>6</v>
      </c>
      <c r="G115" s="24">
        <v>3</v>
      </c>
      <c r="H115" s="24">
        <v>27</v>
      </c>
      <c r="I115" s="24">
        <v>8</v>
      </c>
      <c r="J115" s="24">
        <v>12</v>
      </c>
      <c r="K115" s="24">
        <v>3</v>
      </c>
      <c r="L115" s="24">
        <v>40</v>
      </c>
      <c r="M115" s="24">
        <v>20</v>
      </c>
      <c r="N115" s="24">
        <v>22</v>
      </c>
      <c r="O115" s="24">
        <v>14</v>
      </c>
      <c r="P115" s="24">
        <v>22</v>
      </c>
      <c r="Q115" s="24">
        <v>9</v>
      </c>
      <c r="R115" s="24">
        <v>2</v>
      </c>
      <c r="S115" s="24">
        <v>0</v>
      </c>
      <c r="T115" s="24">
        <v>815</v>
      </c>
      <c r="U115" s="24">
        <v>367</v>
      </c>
      <c r="V115" s="24">
        <v>4</v>
      </c>
      <c r="W115" s="24">
        <v>0</v>
      </c>
      <c r="X115" s="24">
        <v>12</v>
      </c>
      <c r="Y115" s="24">
        <v>3</v>
      </c>
      <c r="Z115" s="24">
        <v>4</v>
      </c>
      <c r="AA115" s="24">
        <v>2</v>
      </c>
      <c r="AB115" s="24">
        <v>4</v>
      </c>
      <c r="AC115" s="24">
        <v>1</v>
      </c>
      <c r="AD115" s="24">
        <v>1</v>
      </c>
      <c r="AE115" s="24">
        <v>1</v>
      </c>
      <c r="AF115" s="21">
        <f t="shared" si="9"/>
        <v>988</v>
      </c>
      <c r="AG115" s="21">
        <f t="shared" si="10"/>
        <v>438</v>
      </c>
      <c r="AH115" s="21">
        <f t="shared" si="11"/>
        <v>1426</v>
      </c>
      <c r="AI115" s="2"/>
      <c r="AJ115" s="107"/>
      <c r="AK115" s="108"/>
      <c r="AL115" s="32" t="s">
        <v>28</v>
      </c>
      <c r="AM115" s="32" t="s">
        <v>12</v>
      </c>
      <c r="AN115" s="42">
        <f>+'مرحلة أولى محافظات'!BO115</f>
        <v>0</v>
      </c>
      <c r="AO115" s="42">
        <f>+'مرحلة أولى محافظات'!BP115</f>
        <v>0</v>
      </c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30" customHeight="1">
      <c r="A116" s="153" t="s">
        <v>237</v>
      </c>
      <c r="B116" s="152" t="s">
        <v>313</v>
      </c>
      <c r="C116" s="20" t="s">
        <v>1</v>
      </c>
      <c r="D116" s="24">
        <v>0</v>
      </c>
      <c r="E116" s="24">
        <v>0</v>
      </c>
      <c r="F116" s="24">
        <v>0</v>
      </c>
      <c r="G116" s="24">
        <v>0</v>
      </c>
      <c r="H116" s="24">
        <v>64</v>
      </c>
      <c r="I116" s="24">
        <v>172</v>
      </c>
      <c r="J116" s="24">
        <v>0</v>
      </c>
      <c r="K116" s="24">
        <v>2</v>
      </c>
      <c r="L116" s="24">
        <v>119</v>
      </c>
      <c r="M116" s="24">
        <v>21</v>
      </c>
      <c r="N116" s="24">
        <v>1</v>
      </c>
      <c r="O116" s="24">
        <v>0</v>
      </c>
      <c r="P116" s="24">
        <v>0</v>
      </c>
      <c r="Q116" s="24">
        <v>0</v>
      </c>
      <c r="R116" s="24">
        <v>0</v>
      </c>
      <c r="S116" s="24">
        <v>1</v>
      </c>
      <c r="T116" s="24">
        <v>10</v>
      </c>
      <c r="U116" s="24">
        <v>28</v>
      </c>
      <c r="V116" s="24">
        <v>23</v>
      </c>
      <c r="W116" s="24">
        <v>33</v>
      </c>
      <c r="X116" s="24">
        <v>2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1">
        <f t="shared" si="9"/>
        <v>219</v>
      </c>
      <c r="AG116" s="21">
        <f t="shared" si="10"/>
        <v>257</v>
      </c>
      <c r="AH116" s="21">
        <f t="shared" si="11"/>
        <v>476</v>
      </c>
      <c r="AI116" s="2"/>
      <c r="AJ116" s="109" t="s">
        <v>312</v>
      </c>
      <c r="AK116" s="105" t="s">
        <v>313</v>
      </c>
      <c r="AL116" s="32" t="s">
        <v>1</v>
      </c>
      <c r="AM116" s="32" t="s">
        <v>274</v>
      </c>
      <c r="AN116" s="42">
        <f>+'مرحلة أولى محافظات'!BO116</f>
        <v>0</v>
      </c>
      <c r="AO116" s="42">
        <f>+'مرحلة أولى محافظات'!BP116</f>
        <v>0</v>
      </c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28.5" customHeight="1">
      <c r="A117" s="153"/>
      <c r="B117" s="152"/>
      <c r="C117" s="20" t="s">
        <v>28</v>
      </c>
      <c r="D117" s="24">
        <v>0</v>
      </c>
      <c r="E117" s="24">
        <v>0</v>
      </c>
      <c r="F117" s="24">
        <v>0</v>
      </c>
      <c r="G117" s="24">
        <v>0</v>
      </c>
      <c r="H117" s="24">
        <v>233</v>
      </c>
      <c r="I117" s="24">
        <v>1181</v>
      </c>
      <c r="J117" s="24">
        <v>9</v>
      </c>
      <c r="K117" s="24">
        <v>18</v>
      </c>
      <c r="L117" s="24">
        <v>246</v>
      </c>
      <c r="M117" s="24">
        <v>55</v>
      </c>
      <c r="N117" s="24">
        <v>1</v>
      </c>
      <c r="O117" s="24">
        <v>3</v>
      </c>
      <c r="P117" s="24">
        <v>0</v>
      </c>
      <c r="Q117" s="24">
        <v>0</v>
      </c>
      <c r="R117" s="24">
        <v>8</v>
      </c>
      <c r="S117" s="24">
        <v>15</v>
      </c>
      <c r="T117" s="24">
        <v>45</v>
      </c>
      <c r="U117" s="24">
        <v>257</v>
      </c>
      <c r="V117" s="24">
        <v>55</v>
      </c>
      <c r="W117" s="24">
        <v>81</v>
      </c>
      <c r="X117" s="24">
        <v>19</v>
      </c>
      <c r="Y117" s="24">
        <v>32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1">
        <f t="shared" si="9"/>
        <v>616</v>
      </c>
      <c r="AG117" s="21">
        <f t="shared" si="10"/>
        <v>1642</v>
      </c>
      <c r="AH117" s="21">
        <f t="shared" si="11"/>
        <v>2258</v>
      </c>
      <c r="AI117" s="2"/>
      <c r="AJ117" s="110"/>
      <c r="AK117" s="107"/>
      <c r="AL117" s="32" t="s">
        <v>28</v>
      </c>
      <c r="AM117" s="32" t="s">
        <v>274</v>
      </c>
      <c r="AN117" s="42">
        <f>+'مرحلة أولى محافظات'!BO117</f>
        <v>0</v>
      </c>
      <c r="AO117" s="42">
        <f>+'مرحلة أولى محافظات'!BP117</f>
        <v>0</v>
      </c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30.75" customHeight="1">
      <c r="A118" s="153"/>
      <c r="B118" s="152" t="s">
        <v>314</v>
      </c>
      <c r="C118" s="20" t="s">
        <v>1</v>
      </c>
      <c r="D118" s="24">
        <v>0</v>
      </c>
      <c r="E118" s="24">
        <v>0</v>
      </c>
      <c r="F118" s="24">
        <v>0</v>
      </c>
      <c r="G118" s="24">
        <v>0</v>
      </c>
      <c r="H118" s="24">
        <v>67</v>
      </c>
      <c r="I118" s="24">
        <v>255</v>
      </c>
      <c r="J118" s="24">
        <v>0</v>
      </c>
      <c r="K118" s="24">
        <v>0</v>
      </c>
      <c r="L118" s="24">
        <v>9</v>
      </c>
      <c r="M118" s="24">
        <v>10</v>
      </c>
      <c r="N118" s="24">
        <v>0</v>
      </c>
      <c r="O118" s="24">
        <v>3</v>
      </c>
      <c r="P118" s="24">
        <v>0</v>
      </c>
      <c r="Q118" s="24">
        <v>0</v>
      </c>
      <c r="R118" s="24">
        <v>0</v>
      </c>
      <c r="S118" s="24">
        <v>2</v>
      </c>
      <c r="T118" s="24">
        <v>0</v>
      </c>
      <c r="U118" s="24">
        <v>19</v>
      </c>
      <c r="V118" s="24">
        <v>12</v>
      </c>
      <c r="W118" s="24">
        <v>14</v>
      </c>
      <c r="X118" s="24">
        <v>0</v>
      </c>
      <c r="Y118" s="24">
        <v>5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1">
        <f t="shared" si="9"/>
        <v>88</v>
      </c>
      <c r="AG118" s="21">
        <f t="shared" si="10"/>
        <v>308</v>
      </c>
      <c r="AH118" s="21">
        <f t="shared" si="11"/>
        <v>396</v>
      </c>
      <c r="AI118" s="2"/>
      <c r="AJ118" s="110"/>
      <c r="AK118" s="105" t="s">
        <v>314</v>
      </c>
      <c r="AL118" s="32" t="s">
        <v>1</v>
      </c>
      <c r="AM118" s="32" t="s">
        <v>274</v>
      </c>
      <c r="AN118" s="42">
        <f>+'مرحلة أولى محافظات'!BO118</f>
        <v>0</v>
      </c>
      <c r="AO118" s="42">
        <f>+'مرحلة أولى محافظات'!BP118</f>
        <v>0</v>
      </c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33.75" customHeight="1">
      <c r="A119" s="153"/>
      <c r="B119" s="152"/>
      <c r="C119" s="20" t="s">
        <v>28</v>
      </c>
      <c r="D119" s="24">
        <v>0</v>
      </c>
      <c r="E119" s="24">
        <v>0</v>
      </c>
      <c r="F119" s="24">
        <v>0</v>
      </c>
      <c r="G119" s="24">
        <v>0</v>
      </c>
      <c r="H119" s="24">
        <v>233</v>
      </c>
      <c r="I119" s="24">
        <v>1337</v>
      </c>
      <c r="J119" s="24">
        <v>9</v>
      </c>
      <c r="K119" s="24">
        <v>11</v>
      </c>
      <c r="L119" s="24">
        <v>25</v>
      </c>
      <c r="M119" s="24">
        <v>29</v>
      </c>
      <c r="N119" s="24">
        <v>1</v>
      </c>
      <c r="O119" s="24">
        <v>9</v>
      </c>
      <c r="P119" s="24">
        <v>0</v>
      </c>
      <c r="Q119" s="24">
        <v>0</v>
      </c>
      <c r="R119" s="24">
        <v>7</v>
      </c>
      <c r="S119" s="24">
        <v>20</v>
      </c>
      <c r="T119" s="24">
        <v>18</v>
      </c>
      <c r="U119" s="24">
        <v>194</v>
      </c>
      <c r="V119" s="24">
        <v>34</v>
      </c>
      <c r="W119" s="24">
        <v>44</v>
      </c>
      <c r="X119" s="24">
        <v>18</v>
      </c>
      <c r="Y119" s="24">
        <v>37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1">
        <f t="shared" si="9"/>
        <v>345</v>
      </c>
      <c r="AG119" s="21">
        <f t="shared" si="10"/>
        <v>1681</v>
      </c>
      <c r="AH119" s="21">
        <f t="shared" si="11"/>
        <v>2026</v>
      </c>
      <c r="AI119" s="2"/>
      <c r="AJ119" s="110"/>
      <c r="AK119" s="107"/>
      <c r="AL119" s="32" t="s">
        <v>28</v>
      </c>
      <c r="AM119" s="32" t="s">
        <v>274</v>
      </c>
      <c r="AN119" s="42">
        <f>+'مرحلة أولى محافظات'!BO119</f>
        <v>0</v>
      </c>
      <c r="AO119" s="42">
        <f>+'مرحلة أولى محافظات'!BP119</f>
        <v>0</v>
      </c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31.5" customHeight="1">
      <c r="A120" s="153"/>
      <c r="B120" s="152" t="s">
        <v>315</v>
      </c>
      <c r="C120" s="20" t="s">
        <v>1</v>
      </c>
      <c r="D120" s="24">
        <v>0</v>
      </c>
      <c r="E120" s="24">
        <v>0</v>
      </c>
      <c r="F120" s="24">
        <v>0</v>
      </c>
      <c r="G120" s="24">
        <v>0</v>
      </c>
      <c r="H120" s="24">
        <v>125</v>
      </c>
      <c r="I120" s="24">
        <v>374</v>
      </c>
      <c r="J120" s="24">
        <v>1</v>
      </c>
      <c r="K120" s="24">
        <v>1</v>
      </c>
      <c r="L120" s="24">
        <v>77</v>
      </c>
      <c r="M120" s="24">
        <v>37</v>
      </c>
      <c r="N120" s="24">
        <v>0</v>
      </c>
      <c r="O120" s="24">
        <v>0</v>
      </c>
      <c r="P120" s="24">
        <v>0</v>
      </c>
      <c r="Q120" s="24">
        <v>0</v>
      </c>
      <c r="R120" s="24">
        <v>2</v>
      </c>
      <c r="S120" s="24">
        <v>1</v>
      </c>
      <c r="T120" s="24">
        <v>0</v>
      </c>
      <c r="U120" s="24">
        <v>0</v>
      </c>
      <c r="V120" s="24">
        <v>17</v>
      </c>
      <c r="W120" s="24">
        <v>0</v>
      </c>
      <c r="X120" s="24">
        <v>0</v>
      </c>
      <c r="Y120" s="24">
        <v>3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1">
        <f t="shared" si="9"/>
        <v>222</v>
      </c>
      <c r="AG120" s="21">
        <f t="shared" si="10"/>
        <v>416</v>
      </c>
      <c r="AH120" s="21">
        <f t="shared" si="11"/>
        <v>638</v>
      </c>
      <c r="AI120" s="2"/>
      <c r="AJ120" s="110"/>
      <c r="AK120" s="105" t="s">
        <v>315</v>
      </c>
      <c r="AL120" s="32" t="s">
        <v>1</v>
      </c>
      <c r="AM120" s="32" t="s">
        <v>274</v>
      </c>
      <c r="AN120" s="42">
        <f>+'مرحلة أولى محافظات'!BO120</f>
        <v>0</v>
      </c>
      <c r="AO120" s="42">
        <f>+'مرحلة أولى محافظات'!BP120</f>
        <v>0</v>
      </c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27" customHeight="1">
      <c r="A121" s="153"/>
      <c r="B121" s="152"/>
      <c r="C121" s="20" t="s">
        <v>28</v>
      </c>
      <c r="D121" s="24">
        <v>0</v>
      </c>
      <c r="E121" s="24">
        <v>0</v>
      </c>
      <c r="F121" s="24">
        <v>0</v>
      </c>
      <c r="G121" s="24">
        <v>0</v>
      </c>
      <c r="H121" s="24">
        <v>697</v>
      </c>
      <c r="I121" s="24">
        <v>1978</v>
      </c>
      <c r="J121" s="24">
        <v>13</v>
      </c>
      <c r="K121" s="24">
        <v>17</v>
      </c>
      <c r="L121" s="24">
        <v>488</v>
      </c>
      <c r="M121" s="24">
        <v>283</v>
      </c>
      <c r="N121" s="24">
        <v>3</v>
      </c>
      <c r="O121" s="24">
        <v>3</v>
      </c>
      <c r="P121" s="24">
        <v>0</v>
      </c>
      <c r="Q121" s="24">
        <v>0</v>
      </c>
      <c r="R121" s="24">
        <v>9</v>
      </c>
      <c r="S121" s="24">
        <v>11</v>
      </c>
      <c r="T121" s="24">
        <v>42</v>
      </c>
      <c r="U121" s="24">
        <v>89</v>
      </c>
      <c r="V121" s="24">
        <v>93</v>
      </c>
      <c r="W121" s="24">
        <v>63</v>
      </c>
      <c r="X121" s="24">
        <v>8</v>
      </c>
      <c r="Y121" s="24">
        <v>22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1">
        <f t="shared" si="9"/>
        <v>1353</v>
      </c>
      <c r="AG121" s="21">
        <f t="shared" si="10"/>
        <v>2466</v>
      </c>
      <c r="AH121" s="21">
        <f t="shared" si="11"/>
        <v>3819</v>
      </c>
      <c r="AI121" s="2"/>
      <c r="AJ121" s="110"/>
      <c r="AK121" s="107"/>
      <c r="AL121" s="32" t="s">
        <v>28</v>
      </c>
      <c r="AM121" s="32" t="s">
        <v>274</v>
      </c>
      <c r="AN121" s="42">
        <f>+'مرحلة أولى محافظات'!BO121</f>
        <v>0</v>
      </c>
      <c r="AO121" s="42">
        <f>+'مرحلة أولى محافظات'!BP121</f>
        <v>0</v>
      </c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30" customHeight="1">
      <c r="A122" s="153"/>
      <c r="B122" s="154" t="s">
        <v>316</v>
      </c>
      <c r="C122" s="22" t="s">
        <v>1</v>
      </c>
      <c r="D122" s="23">
        <f>+D116+D118+D120</f>
        <v>0</v>
      </c>
      <c r="E122" s="23">
        <f aca="true" t="shared" si="20" ref="E122:AE122">+E116+E118+E120</f>
        <v>0</v>
      </c>
      <c r="F122" s="23">
        <f t="shared" si="20"/>
        <v>0</v>
      </c>
      <c r="G122" s="23">
        <f t="shared" si="20"/>
        <v>0</v>
      </c>
      <c r="H122" s="23">
        <f t="shared" si="20"/>
        <v>256</v>
      </c>
      <c r="I122" s="23">
        <f t="shared" si="20"/>
        <v>801</v>
      </c>
      <c r="J122" s="23">
        <f t="shared" si="20"/>
        <v>1</v>
      </c>
      <c r="K122" s="23">
        <f t="shared" si="20"/>
        <v>3</v>
      </c>
      <c r="L122" s="23">
        <f t="shared" si="20"/>
        <v>205</v>
      </c>
      <c r="M122" s="23">
        <f t="shared" si="20"/>
        <v>68</v>
      </c>
      <c r="N122" s="23">
        <f t="shared" si="20"/>
        <v>1</v>
      </c>
      <c r="O122" s="23">
        <f t="shared" si="20"/>
        <v>3</v>
      </c>
      <c r="P122" s="23">
        <f t="shared" si="20"/>
        <v>0</v>
      </c>
      <c r="Q122" s="23">
        <f t="shared" si="20"/>
        <v>0</v>
      </c>
      <c r="R122" s="23">
        <f t="shared" si="20"/>
        <v>2</v>
      </c>
      <c r="S122" s="23">
        <f t="shared" si="20"/>
        <v>4</v>
      </c>
      <c r="T122" s="23">
        <f t="shared" si="20"/>
        <v>10</v>
      </c>
      <c r="U122" s="23">
        <f t="shared" si="20"/>
        <v>47</v>
      </c>
      <c r="V122" s="23">
        <f t="shared" si="20"/>
        <v>52</v>
      </c>
      <c r="W122" s="23">
        <f t="shared" si="20"/>
        <v>47</v>
      </c>
      <c r="X122" s="23">
        <f t="shared" si="20"/>
        <v>2</v>
      </c>
      <c r="Y122" s="23">
        <f t="shared" si="20"/>
        <v>8</v>
      </c>
      <c r="Z122" s="23">
        <f t="shared" si="20"/>
        <v>0</v>
      </c>
      <c r="AA122" s="23">
        <f t="shared" si="20"/>
        <v>0</v>
      </c>
      <c r="AB122" s="23">
        <f t="shared" si="20"/>
        <v>0</v>
      </c>
      <c r="AC122" s="23">
        <f t="shared" si="20"/>
        <v>0</v>
      </c>
      <c r="AD122" s="23">
        <f t="shared" si="20"/>
        <v>0</v>
      </c>
      <c r="AE122" s="23">
        <f t="shared" si="20"/>
        <v>0</v>
      </c>
      <c r="AF122" s="21">
        <f t="shared" si="9"/>
        <v>529</v>
      </c>
      <c r="AG122" s="21">
        <f t="shared" si="10"/>
        <v>981</v>
      </c>
      <c r="AH122" s="21">
        <f t="shared" si="11"/>
        <v>1510</v>
      </c>
      <c r="AI122" s="2"/>
      <c r="AJ122" s="110"/>
      <c r="AK122" s="112" t="s">
        <v>316</v>
      </c>
      <c r="AL122" s="35" t="s">
        <v>1</v>
      </c>
      <c r="AM122" s="35" t="s">
        <v>274</v>
      </c>
      <c r="AN122" s="53">
        <f>+'مرحلة أولى محافظات'!BO122</f>
        <v>0</v>
      </c>
      <c r="AO122" s="53">
        <f>+'مرحلة أولى محافظات'!BP122</f>
        <v>0</v>
      </c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25.5" customHeight="1">
      <c r="A123" s="153"/>
      <c r="B123" s="154"/>
      <c r="C123" s="22" t="s">
        <v>28</v>
      </c>
      <c r="D123" s="23">
        <f>+D117+D119+D121</f>
        <v>0</v>
      </c>
      <c r="E123" s="23">
        <f aca="true" t="shared" si="21" ref="E123:AE123">+E117+E119+E121</f>
        <v>0</v>
      </c>
      <c r="F123" s="23">
        <f t="shared" si="21"/>
        <v>0</v>
      </c>
      <c r="G123" s="23">
        <f t="shared" si="21"/>
        <v>0</v>
      </c>
      <c r="H123" s="23">
        <f t="shared" si="21"/>
        <v>1163</v>
      </c>
      <c r="I123" s="23">
        <f t="shared" si="21"/>
        <v>4496</v>
      </c>
      <c r="J123" s="23">
        <f t="shared" si="21"/>
        <v>31</v>
      </c>
      <c r="K123" s="23">
        <f t="shared" si="21"/>
        <v>46</v>
      </c>
      <c r="L123" s="23">
        <f t="shared" si="21"/>
        <v>759</v>
      </c>
      <c r="M123" s="23">
        <f t="shared" si="21"/>
        <v>367</v>
      </c>
      <c r="N123" s="23">
        <f t="shared" si="21"/>
        <v>5</v>
      </c>
      <c r="O123" s="23">
        <f t="shared" si="21"/>
        <v>15</v>
      </c>
      <c r="P123" s="23">
        <f t="shared" si="21"/>
        <v>0</v>
      </c>
      <c r="Q123" s="23">
        <f t="shared" si="21"/>
        <v>0</v>
      </c>
      <c r="R123" s="23">
        <f t="shared" si="21"/>
        <v>24</v>
      </c>
      <c r="S123" s="23">
        <f t="shared" si="21"/>
        <v>46</v>
      </c>
      <c r="T123" s="23">
        <f t="shared" si="21"/>
        <v>105</v>
      </c>
      <c r="U123" s="23">
        <f t="shared" si="21"/>
        <v>540</v>
      </c>
      <c r="V123" s="23">
        <f t="shared" si="21"/>
        <v>182</v>
      </c>
      <c r="W123" s="23">
        <f t="shared" si="21"/>
        <v>188</v>
      </c>
      <c r="X123" s="23">
        <f t="shared" si="21"/>
        <v>45</v>
      </c>
      <c r="Y123" s="23">
        <f t="shared" si="21"/>
        <v>91</v>
      </c>
      <c r="Z123" s="23">
        <f t="shared" si="21"/>
        <v>0</v>
      </c>
      <c r="AA123" s="23">
        <f t="shared" si="21"/>
        <v>0</v>
      </c>
      <c r="AB123" s="23">
        <f t="shared" si="21"/>
        <v>0</v>
      </c>
      <c r="AC123" s="23">
        <f t="shared" si="21"/>
        <v>0</v>
      </c>
      <c r="AD123" s="23">
        <f t="shared" si="21"/>
        <v>0</v>
      </c>
      <c r="AE123" s="23">
        <f t="shared" si="21"/>
        <v>0</v>
      </c>
      <c r="AF123" s="21">
        <f t="shared" si="9"/>
        <v>2314</v>
      </c>
      <c r="AG123" s="21">
        <f t="shared" si="10"/>
        <v>5789</v>
      </c>
      <c r="AH123" s="21">
        <f t="shared" si="11"/>
        <v>8103</v>
      </c>
      <c r="AI123" s="2"/>
      <c r="AJ123" s="111"/>
      <c r="AK123" s="113"/>
      <c r="AL123" s="35" t="s">
        <v>28</v>
      </c>
      <c r="AM123" s="35" t="s">
        <v>274</v>
      </c>
      <c r="AN123" s="53">
        <f>+'مرحلة أولى محافظات'!BO123</f>
        <v>0</v>
      </c>
      <c r="AO123" s="53">
        <f>+'مرحلة أولى محافظات'!BP123</f>
        <v>0</v>
      </c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30" customHeight="1">
      <c r="A124" s="152" t="s">
        <v>317</v>
      </c>
      <c r="B124" s="152"/>
      <c r="C124" s="20" t="s">
        <v>1</v>
      </c>
      <c r="D124" s="24">
        <v>0</v>
      </c>
      <c r="E124" s="24">
        <v>0</v>
      </c>
      <c r="F124" s="24">
        <v>0</v>
      </c>
      <c r="G124" s="24">
        <v>0</v>
      </c>
      <c r="H124" s="24">
        <v>3</v>
      </c>
      <c r="I124" s="24">
        <v>2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127</v>
      </c>
      <c r="U124" s="24">
        <v>213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1">
        <f t="shared" si="9"/>
        <v>130</v>
      </c>
      <c r="AG124" s="21">
        <f t="shared" si="10"/>
        <v>215</v>
      </c>
      <c r="AH124" s="21">
        <f t="shared" si="11"/>
        <v>345</v>
      </c>
      <c r="AI124" s="2"/>
      <c r="AJ124" s="105" t="s">
        <v>317</v>
      </c>
      <c r="AK124" s="106"/>
      <c r="AL124" s="32" t="s">
        <v>1</v>
      </c>
      <c r="AM124" s="32" t="s">
        <v>12</v>
      </c>
      <c r="AN124" s="42">
        <f>+'مرحلة أولى محافظات'!BO124</f>
        <v>0</v>
      </c>
      <c r="AO124" s="42">
        <f>+'مرحلة أولى محافظات'!BP124</f>
        <v>0</v>
      </c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30" customHeight="1">
      <c r="A125" s="152"/>
      <c r="B125" s="152"/>
      <c r="C125" s="20" t="s">
        <v>28</v>
      </c>
      <c r="D125" s="24">
        <v>0</v>
      </c>
      <c r="E125" s="24">
        <v>0</v>
      </c>
      <c r="F125" s="24">
        <v>0</v>
      </c>
      <c r="G125" s="24">
        <v>0</v>
      </c>
      <c r="H125" s="24">
        <v>5</v>
      </c>
      <c r="I125" s="24">
        <v>4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350</v>
      </c>
      <c r="U125" s="24">
        <v>589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1">
        <f t="shared" si="9"/>
        <v>355</v>
      </c>
      <c r="AG125" s="21">
        <f t="shared" si="10"/>
        <v>593</v>
      </c>
      <c r="AH125" s="21">
        <f t="shared" si="11"/>
        <v>948</v>
      </c>
      <c r="AI125" s="2"/>
      <c r="AJ125" s="107"/>
      <c r="AK125" s="108"/>
      <c r="AL125" s="32" t="s">
        <v>28</v>
      </c>
      <c r="AM125" s="32" t="s">
        <v>12</v>
      </c>
      <c r="AN125" s="42">
        <f>+'مرحلة أولى محافظات'!BO125</f>
        <v>0</v>
      </c>
      <c r="AO125" s="42">
        <f>+'مرحلة أولى محافظات'!BP125</f>
        <v>0</v>
      </c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30" customHeight="1">
      <c r="A126" s="152" t="s">
        <v>29</v>
      </c>
      <c r="B126" s="152"/>
      <c r="C126" s="20" t="s">
        <v>1</v>
      </c>
      <c r="D126" s="24">
        <v>1</v>
      </c>
      <c r="E126" s="24">
        <v>1</v>
      </c>
      <c r="F126" s="24">
        <v>0</v>
      </c>
      <c r="G126" s="24">
        <v>2</v>
      </c>
      <c r="H126" s="24">
        <v>78</v>
      </c>
      <c r="I126" s="24">
        <v>127</v>
      </c>
      <c r="J126" s="24">
        <v>5</v>
      </c>
      <c r="K126" s="24">
        <v>6</v>
      </c>
      <c r="L126" s="24">
        <v>23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7</v>
      </c>
      <c r="S126" s="24">
        <v>7</v>
      </c>
      <c r="T126" s="24">
        <v>20</v>
      </c>
      <c r="U126" s="24">
        <v>33</v>
      </c>
      <c r="V126" s="24">
        <v>40</v>
      </c>
      <c r="W126" s="24">
        <v>28</v>
      </c>
      <c r="X126" s="24">
        <v>1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1">
        <f t="shared" si="9"/>
        <v>175</v>
      </c>
      <c r="AG126" s="21">
        <f t="shared" si="10"/>
        <v>204</v>
      </c>
      <c r="AH126" s="21">
        <f t="shared" si="11"/>
        <v>379</v>
      </c>
      <c r="AI126" s="2"/>
      <c r="AJ126" s="105" t="s">
        <v>29</v>
      </c>
      <c r="AK126" s="106"/>
      <c r="AL126" s="32" t="s">
        <v>1</v>
      </c>
      <c r="AM126" s="32" t="s">
        <v>274</v>
      </c>
      <c r="AN126" s="42">
        <f>+'مرحلة أولى محافظات'!BO126</f>
        <v>0</v>
      </c>
      <c r="AO126" s="42">
        <f>+'مرحلة أولى محافظات'!BP126</f>
        <v>0</v>
      </c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30" customHeight="1">
      <c r="A127" s="152"/>
      <c r="B127" s="152"/>
      <c r="C127" s="20" t="s">
        <v>28</v>
      </c>
      <c r="D127" s="24">
        <v>2</v>
      </c>
      <c r="E127" s="24">
        <v>10</v>
      </c>
      <c r="F127" s="24">
        <v>3</v>
      </c>
      <c r="G127" s="24">
        <v>11</v>
      </c>
      <c r="H127" s="24">
        <v>1012</v>
      </c>
      <c r="I127" s="24">
        <v>1245</v>
      </c>
      <c r="J127" s="24">
        <v>79</v>
      </c>
      <c r="K127" s="24">
        <v>6</v>
      </c>
      <c r="L127" s="24">
        <v>107</v>
      </c>
      <c r="M127" s="24">
        <v>44</v>
      </c>
      <c r="N127" s="24">
        <v>0</v>
      </c>
      <c r="O127" s="24">
        <v>5</v>
      </c>
      <c r="P127" s="24">
        <v>0</v>
      </c>
      <c r="Q127" s="24">
        <v>3</v>
      </c>
      <c r="R127" s="24">
        <v>7</v>
      </c>
      <c r="S127" s="24">
        <v>15</v>
      </c>
      <c r="T127" s="24">
        <v>218</v>
      </c>
      <c r="U127" s="24">
        <v>730</v>
      </c>
      <c r="V127" s="24">
        <v>40</v>
      </c>
      <c r="W127" s="24">
        <v>32</v>
      </c>
      <c r="X127" s="24">
        <v>1</v>
      </c>
      <c r="Y127" s="24">
        <v>25</v>
      </c>
      <c r="Z127" s="24">
        <v>0</v>
      </c>
      <c r="AA127" s="24">
        <v>1</v>
      </c>
      <c r="AB127" s="24">
        <v>3</v>
      </c>
      <c r="AC127" s="24">
        <v>3</v>
      </c>
      <c r="AD127" s="24">
        <v>5</v>
      </c>
      <c r="AE127" s="24">
        <v>4</v>
      </c>
      <c r="AF127" s="21">
        <f t="shared" si="9"/>
        <v>1477</v>
      </c>
      <c r="AG127" s="21">
        <f t="shared" si="10"/>
        <v>2134</v>
      </c>
      <c r="AH127" s="21">
        <f t="shared" si="11"/>
        <v>3611</v>
      </c>
      <c r="AI127" s="2"/>
      <c r="AJ127" s="107"/>
      <c r="AK127" s="108"/>
      <c r="AL127" s="32" t="s">
        <v>28</v>
      </c>
      <c r="AM127" s="32" t="s">
        <v>274</v>
      </c>
      <c r="AN127" s="42">
        <f>+'مرحلة أولى محافظات'!BO127</f>
        <v>0</v>
      </c>
      <c r="AO127" s="42">
        <f>+'مرحلة أولى محافظات'!BP127</f>
        <v>0</v>
      </c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30" customHeight="1">
      <c r="A128" s="152" t="s">
        <v>318</v>
      </c>
      <c r="B128" s="152"/>
      <c r="C128" s="20" t="s">
        <v>1</v>
      </c>
      <c r="D128" s="24">
        <v>2</v>
      </c>
      <c r="E128" s="24">
        <v>4</v>
      </c>
      <c r="F128" s="24">
        <v>0</v>
      </c>
      <c r="G128" s="24">
        <v>2</v>
      </c>
      <c r="H128" s="24">
        <v>58</v>
      </c>
      <c r="I128" s="24">
        <v>38</v>
      </c>
      <c r="J128" s="24">
        <v>1</v>
      </c>
      <c r="K128" s="24">
        <v>0</v>
      </c>
      <c r="L128" s="24">
        <v>3</v>
      </c>
      <c r="M128" s="24">
        <v>7</v>
      </c>
      <c r="N128" s="24">
        <v>2</v>
      </c>
      <c r="O128" s="24">
        <v>3</v>
      </c>
      <c r="P128" s="24">
        <v>1</v>
      </c>
      <c r="Q128" s="24">
        <v>2</v>
      </c>
      <c r="R128" s="24">
        <v>0</v>
      </c>
      <c r="S128" s="24">
        <v>3</v>
      </c>
      <c r="T128" s="24">
        <v>25</v>
      </c>
      <c r="U128" s="24">
        <v>23</v>
      </c>
      <c r="V128" s="24">
        <v>3</v>
      </c>
      <c r="W128" s="24">
        <v>5</v>
      </c>
      <c r="X128" s="24">
        <v>1</v>
      </c>
      <c r="Y128" s="24">
        <v>2</v>
      </c>
      <c r="Z128" s="24">
        <v>0</v>
      </c>
      <c r="AA128" s="24">
        <v>0</v>
      </c>
      <c r="AB128" s="24">
        <v>2</v>
      </c>
      <c r="AC128" s="24">
        <v>2</v>
      </c>
      <c r="AD128" s="24">
        <v>0</v>
      </c>
      <c r="AE128" s="24">
        <v>0</v>
      </c>
      <c r="AF128" s="21">
        <f t="shared" si="9"/>
        <v>98</v>
      </c>
      <c r="AG128" s="21">
        <f t="shared" si="10"/>
        <v>91</v>
      </c>
      <c r="AH128" s="21">
        <f t="shared" si="11"/>
        <v>189</v>
      </c>
      <c r="AI128" s="2"/>
      <c r="AJ128" s="105" t="s">
        <v>318</v>
      </c>
      <c r="AK128" s="106"/>
      <c r="AL128" s="32" t="s">
        <v>1</v>
      </c>
      <c r="AM128" s="32" t="s">
        <v>274</v>
      </c>
      <c r="AN128" s="42">
        <f>+'مرحلة أولى محافظات'!BO128</f>
        <v>0</v>
      </c>
      <c r="AO128" s="42">
        <f>+'مرحلة أولى محافظات'!BP128</f>
        <v>0</v>
      </c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30" customHeight="1">
      <c r="A129" s="152"/>
      <c r="B129" s="152"/>
      <c r="C129" s="20" t="s">
        <v>28</v>
      </c>
      <c r="D129" s="24">
        <v>2</v>
      </c>
      <c r="E129" s="24">
        <v>6</v>
      </c>
      <c r="F129" s="24">
        <v>3</v>
      </c>
      <c r="G129" s="24">
        <v>2</v>
      </c>
      <c r="H129" s="24">
        <v>157</v>
      </c>
      <c r="I129" s="24">
        <v>193</v>
      </c>
      <c r="J129" s="24">
        <v>5</v>
      </c>
      <c r="K129" s="24">
        <v>4</v>
      </c>
      <c r="L129" s="24">
        <v>6</v>
      </c>
      <c r="M129" s="24">
        <v>10</v>
      </c>
      <c r="N129" s="24">
        <v>4</v>
      </c>
      <c r="O129" s="24">
        <v>2</v>
      </c>
      <c r="P129" s="24">
        <v>3</v>
      </c>
      <c r="Q129" s="24">
        <v>2</v>
      </c>
      <c r="R129" s="24">
        <v>6</v>
      </c>
      <c r="S129" s="24">
        <v>3</v>
      </c>
      <c r="T129" s="24">
        <v>51</v>
      </c>
      <c r="U129" s="24">
        <v>49</v>
      </c>
      <c r="V129" s="24">
        <v>8</v>
      </c>
      <c r="W129" s="24">
        <v>9</v>
      </c>
      <c r="X129" s="24">
        <v>3</v>
      </c>
      <c r="Y129" s="24">
        <v>7</v>
      </c>
      <c r="Z129" s="24">
        <v>0</v>
      </c>
      <c r="AA129" s="24">
        <v>0</v>
      </c>
      <c r="AB129" s="24">
        <v>5</v>
      </c>
      <c r="AC129" s="24">
        <v>3</v>
      </c>
      <c r="AD129" s="24">
        <v>0</v>
      </c>
      <c r="AE129" s="24">
        <v>0</v>
      </c>
      <c r="AF129" s="21">
        <f t="shared" si="9"/>
        <v>253</v>
      </c>
      <c r="AG129" s="21">
        <f t="shared" si="10"/>
        <v>290</v>
      </c>
      <c r="AH129" s="21">
        <f t="shared" si="11"/>
        <v>543</v>
      </c>
      <c r="AI129" s="2"/>
      <c r="AJ129" s="107"/>
      <c r="AK129" s="108"/>
      <c r="AL129" s="32" t="s">
        <v>28</v>
      </c>
      <c r="AM129" s="32" t="s">
        <v>274</v>
      </c>
      <c r="AN129" s="42">
        <f>+'مرحلة أولى محافظات'!BO129</f>
        <v>0</v>
      </c>
      <c r="AO129" s="42">
        <f>+'مرحلة أولى محافظات'!BP129</f>
        <v>0</v>
      </c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30" customHeight="1">
      <c r="A130" s="152" t="s">
        <v>31</v>
      </c>
      <c r="B130" s="152"/>
      <c r="C130" s="20" t="s">
        <v>1</v>
      </c>
      <c r="D130" s="24">
        <v>0</v>
      </c>
      <c r="E130" s="24">
        <v>0</v>
      </c>
      <c r="F130" s="24">
        <v>0</v>
      </c>
      <c r="G130" s="24">
        <v>0</v>
      </c>
      <c r="H130" s="24">
        <v>48</v>
      </c>
      <c r="I130" s="24">
        <v>8</v>
      </c>
      <c r="J130" s="24">
        <v>0</v>
      </c>
      <c r="K130" s="24">
        <v>0</v>
      </c>
      <c r="L130" s="24">
        <v>20</v>
      </c>
      <c r="M130" s="24">
        <v>4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14</v>
      </c>
      <c r="U130" s="24">
        <v>4</v>
      </c>
      <c r="V130" s="24">
        <v>0</v>
      </c>
      <c r="W130" s="24">
        <v>0</v>
      </c>
      <c r="X130" s="24">
        <v>3</v>
      </c>
      <c r="Y130" s="24">
        <v>0</v>
      </c>
      <c r="Z130" s="24">
        <v>0</v>
      </c>
      <c r="AA130" s="24">
        <v>0</v>
      </c>
      <c r="AB130" s="24">
        <v>1</v>
      </c>
      <c r="AC130" s="24">
        <v>1</v>
      </c>
      <c r="AD130" s="24">
        <v>0</v>
      </c>
      <c r="AE130" s="24">
        <v>0</v>
      </c>
      <c r="AF130" s="21">
        <f t="shared" si="9"/>
        <v>86</v>
      </c>
      <c r="AG130" s="21">
        <f t="shared" si="10"/>
        <v>17</v>
      </c>
      <c r="AH130" s="21">
        <f t="shared" si="11"/>
        <v>103</v>
      </c>
      <c r="AI130" s="2"/>
      <c r="AJ130" s="105" t="s">
        <v>31</v>
      </c>
      <c r="AK130" s="106"/>
      <c r="AL130" s="32" t="s">
        <v>1</v>
      </c>
      <c r="AM130" s="32" t="s">
        <v>274</v>
      </c>
      <c r="AN130" s="42">
        <f>+'مرحلة أولى محافظات'!BO130</f>
        <v>0</v>
      </c>
      <c r="AO130" s="42">
        <f>+'مرحلة أولى محافظات'!BP130</f>
        <v>0</v>
      </c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30" customHeight="1">
      <c r="A131" s="152"/>
      <c r="B131" s="152"/>
      <c r="C131" s="20" t="s">
        <v>28</v>
      </c>
      <c r="D131" s="24">
        <v>6</v>
      </c>
      <c r="E131" s="24">
        <v>0</v>
      </c>
      <c r="F131" s="24">
        <v>0</v>
      </c>
      <c r="G131" s="24">
        <v>1</v>
      </c>
      <c r="H131" s="24">
        <v>186</v>
      </c>
      <c r="I131" s="24">
        <v>67</v>
      </c>
      <c r="J131" s="24">
        <v>8</v>
      </c>
      <c r="K131" s="24">
        <v>1</v>
      </c>
      <c r="L131" s="24">
        <v>42</v>
      </c>
      <c r="M131" s="24">
        <v>11</v>
      </c>
      <c r="N131" s="24">
        <v>0</v>
      </c>
      <c r="O131" s="24">
        <v>3</v>
      </c>
      <c r="P131" s="24">
        <v>1</v>
      </c>
      <c r="Q131" s="24">
        <v>1</v>
      </c>
      <c r="R131" s="24">
        <v>11</v>
      </c>
      <c r="S131" s="24">
        <v>1</v>
      </c>
      <c r="T131" s="24">
        <v>166</v>
      </c>
      <c r="U131" s="24">
        <v>22</v>
      </c>
      <c r="V131" s="24">
        <v>2</v>
      </c>
      <c r="W131" s="24">
        <v>0</v>
      </c>
      <c r="X131" s="24">
        <v>7</v>
      </c>
      <c r="Y131" s="24">
        <v>0</v>
      </c>
      <c r="Z131" s="24">
        <v>2</v>
      </c>
      <c r="AA131" s="24">
        <v>0</v>
      </c>
      <c r="AB131" s="24">
        <v>28</v>
      </c>
      <c r="AC131" s="24">
        <v>1</v>
      </c>
      <c r="AD131" s="24">
        <v>1</v>
      </c>
      <c r="AE131" s="24">
        <v>0</v>
      </c>
      <c r="AF131" s="21">
        <f t="shared" si="9"/>
        <v>460</v>
      </c>
      <c r="AG131" s="21">
        <f t="shared" si="10"/>
        <v>108</v>
      </c>
      <c r="AH131" s="21">
        <f t="shared" si="11"/>
        <v>568</v>
      </c>
      <c r="AI131" s="2"/>
      <c r="AJ131" s="107"/>
      <c r="AK131" s="108"/>
      <c r="AL131" s="32" t="s">
        <v>28</v>
      </c>
      <c r="AM131" s="32" t="s">
        <v>274</v>
      </c>
      <c r="AN131" s="42">
        <f>+'مرحلة أولى محافظات'!BO131</f>
        <v>0</v>
      </c>
      <c r="AO131" s="42">
        <f>+'مرحلة أولى محافظات'!BP131</f>
        <v>0</v>
      </c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30" customHeight="1">
      <c r="A132" s="152" t="s">
        <v>341</v>
      </c>
      <c r="B132" s="152"/>
      <c r="C132" s="20" t="s">
        <v>1</v>
      </c>
      <c r="D132" s="24">
        <v>0</v>
      </c>
      <c r="E132" s="24">
        <v>0</v>
      </c>
      <c r="F132" s="24">
        <v>0</v>
      </c>
      <c r="G132" s="24">
        <v>0</v>
      </c>
      <c r="H132" s="24">
        <v>4</v>
      </c>
      <c r="I132" s="24">
        <v>0</v>
      </c>
      <c r="J132" s="24">
        <v>0</v>
      </c>
      <c r="K132" s="24">
        <v>0</v>
      </c>
      <c r="L132" s="24">
        <v>4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239</v>
      </c>
      <c r="U132" s="24">
        <v>154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1">
        <f t="shared" si="9"/>
        <v>247</v>
      </c>
      <c r="AG132" s="21">
        <f t="shared" si="10"/>
        <v>154</v>
      </c>
      <c r="AH132" s="21">
        <f t="shared" si="11"/>
        <v>401</v>
      </c>
      <c r="AI132" s="2"/>
      <c r="AJ132" s="105" t="s">
        <v>319</v>
      </c>
      <c r="AK132" s="106"/>
      <c r="AL132" s="32" t="s">
        <v>1</v>
      </c>
      <c r="AM132" s="32" t="s">
        <v>12</v>
      </c>
      <c r="AN132" s="42">
        <f>+'مرحلة أولى محافظات'!BO132</f>
        <v>0</v>
      </c>
      <c r="AO132" s="42">
        <f>+'مرحلة أولى محافظات'!BP132</f>
        <v>0</v>
      </c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30" customHeight="1">
      <c r="A133" s="152"/>
      <c r="B133" s="152"/>
      <c r="C133" s="20" t="s">
        <v>28</v>
      </c>
      <c r="D133" s="24">
        <v>2</v>
      </c>
      <c r="E133" s="24">
        <v>0</v>
      </c>
      <c r="F133" s="24">
        <v>4</v>
      </c>
      <c r="G133" s="24">
        <v>0</v>
      </c>
      <c r="H133" s="24">
        <v>20</v>
      </c>
      <c r="I133" s="24">
        <v>0</v>
      </c>
      <c r="J133" s="24">
        <v>9</v>
      </c>
      <c r="K133" s="24">
        <v>0</v>
      </c>
      <c r="L133" s="24">
        <v>8</v>
      </c>
      <c r="M133" s="24">
        <v>0</v>
      </c>
      <c r="N133" s="24">
        <v>2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407</v>
      </c>
      <c r="U133" s="24">
        <v>233</v>
      </c>
      <c r="V133" s="24">
        <v>0</v>
      </c>
      <c r="W133" s="24">
        <v>0</v>
      </c>
      <c r="X133" s="24">
        <v>2</v>
      </c>
      <c r="Y133" s="24">
        <v>0</v>
      </c>
      <c r="Z133" s="24">
        <v>2</v>
      </c>
      <c r="AA133" s="24">
        <v>0</v>
      </c>
      <c r="AB133" s="24">
        <v>4</v>
      </c>
      <c r="AC133" s="24">
        <v>0</v>
      </c>
      <c r="AD133" s="24">
        <v>0</v>
      </c>
      <c r="AE133" s="24">
        <v>0</v>
      </c>
      <c r="AF133" s="21">
        <f aca="true" t="shared" si="22" ref="AF133:AF141">+D133+F133+H133+J133+L133+N133+P133+R133+T133+V133+X133+Z133+AB133+AD133</f>
        <v>460</v>
      </c>
      <c r="AG133" s="21">
        <f aca="true" t="shared" si="23" ref="AG133:AG141">+E133+G133+I133+K133+M133+O133+Q133+S133+U133+W133+Y133+AA133+AC133+AE133</f>
        <v>233</v>
      </c>
      <c r="AH133" s="21">
        <f aca="true" t="shared" si="24" ref="AH133:AH141">AG133+AF133</f>
        <v>693</v>
      </c>
      <c r="AI133" s="2"/>
      <c r="AJ133" s="107"/>
      <c r="AK133" s="108"/>
      <c r="AL133" s="32" t="s">
        <v>28</v>
      </c>
      <c r="AM133" s="32" t="s">
        <v>12</v>
      </c>
      <c r="AN133" s="42">
        <f>+'مرحلة أولى محافظات'!BO133</f>
        <v>0</v>
      </c>
      <c r="AO133" s="42">
        <f>+'مرحلة أولى محافظات'!BP133</f>
        <v>0</v>
      </c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30" customHeight="1">
      <c r="A134" s="152" t="s">
        <v>339</v>
      </c>
      <c r="B134" s="152"/>
      <c r="C134" s="20" t="s">
        <v>1</v>
      </c>
      <c r="D134" s="24">
        <v>0</v>
      </c>
      <c r="E134" s="24">
        <v>0</v>
      </c>
      <c r="F134" s="24">
        <v>0</v>
      </c>
      <c r="G134" s="24">
        <v>0</v>
      </c>
      <c r="H134" s="24">
        <v>6</v>
      </c>
      <c r="I134" s="24">
        <v>2</v>
      </c>
      <c r="J134" s="24">
        <v>0</v>
      </c>
      <c r="K134" s="24">
        <v>0</v>
      </c>
      <c r="L134" s="24">
        <v>2</v>
      </c>
      <c r="M134" s="24">
        <v>1</v>
      </c>
      <c r="N134" s="24">
        <v>2</v>
      </c>
      <c r="O134" s="24">
        <v>0</v>
      </c>
      <c r="P134" s="24">
        <v>0</v>
      </c>
      <c r="Q134" s="24">
        <v>0</v>
      </c>
      <c r="R134" s="24">
        <v>1</v>
      </c>
      <c r="S134" s="24">
        <v>0</v>
      </c>
      <c r="T134" s="24">
        <v>313</v>
      </c>
      <c r="U134" s="24">
        <v>200</v>
      </c>
      <c r="V134" s="24">
        <v>0</v>
      </c>
      <c r="W134" s="24">
        <v>0</v>
      </c>
      <c r="X134" s="24">
        <v>3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1">
        <f t="shared" si="22"/>
        <v>327</v>
      </c>
      <c r="AG134" s="21">
        <f t="shared" si="23"/>
        <v>203</v>
      </c>
      <c r="AH134" s="21">
        <f t="shared" si="24"/>
        <v>530</v>
      </c>
      <c r="AI134" s="2"/>
      <c r="AJ134" s="105" t="s">
        <v>320</v>
      </c>
      <c r="AK134" s="106"/>
      <c r="AL134" s="32" t="s">
        <v>1</v>
      </c>
      <c r="AM134" s="32" t="s">
        <v>12</v>
      </c>
      <c r="AN134" s="42">
        <f>+'مرحلة أولى محافظات'!BO134</f>
        <v>0</v>
      </c>
      <c r="AO134" s="42">
        <f>+'مرحلة أولى محافظات'!BP134</f>
        <v>0</v>
      </c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30" customHeight="1">
      <c r="A135" s="152"/>
      <c r="B135" s="152"/>
      <c r="C135" s="20" t="s">
        <v>28</v>
      </c>
      <c r="D135" s="24">
        <v>0</v>
      </c>
      <c r="E135" s="24">
        <v>0</v>
      </c>
      <c r="F135" s="24">
        <v>0</v>
      </c>
      <c r="G135" s="24">
        <v>0</v>
      </c>
      <c r="H135" s="24">
        <v>82</v>
      </c>
      <c r="I135" s="24">
        <v>9</v>
      </c>
      <c r="J135" s="24">
        <v>0</v>
      </c>
      <c r="K135" s="24">
        <v>0</v>
      </c>
      <c r="L135" s="24">
        <v>7</v>
      </c>
      <c r="M135" s="24">
        <v>1</v>
      </c>
      <c r="N135" s="24">
        <v>3</v>
      </c>
      <c r="O135" s="24">
        <v>0</v>
      </c>
      <c r="P135" s="24">
        <v>0</v>
      </c>
      <c r="Q135" s="24">
        <v>0</v>
      </c>
      <c r="R135" s="24">
        <v>1</v>
      </c>
      <c r="S135" s="24">
        <v>0</v>
      </c>
      <c r="T135" s="24">
        <v>386</v>
      </c>
      <c r="U135" s="24">
        <v>276</v>
      </c>
      <c r="V135" s="24">
        <v>0</v>
      </c>
      <c r="W135" s="24">
        <v>0</v>
      </c>
      <c r="X135" s="24">
        <v>2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1">
        <f t="shared" si="22"/>
        <v>481</v>
      </c>
      <c r="AG135" s="21">
        <f t="shared" si="23"/>
        <v>286</v>
      </c>
      <c r="AH135" s="21">
        <f t="shared" si="24"/>
        <v>767</v>
      </c>
      <c r="AI135" s="2"/>
      <c r="AJ135" s="107"/>
      <c r="AK135" s="108"/>
      <c r="AL135" s="32" t="s">
        <v>28</v>
      </c>
      <c r="AM135" s="32" t="s">
        <v>12</v>
      </c>
      <c r="AN135" s="42">
        <f>+'مرحلة أولى محافظات'!BO135</f>
        <v>0</v>
      </c>
      <c r="AO135" s="42">
        <f>+'مرحلة أولى محافظات'!BP135</f>
        <v>0</v>
      </c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39.75" customHeight="1">
      <c r="A136" s="153" t="s">
        <v>0</v>
      </c>
      <c r="B136" s="154" t="s">
        <v>274</v>
      </c>
      <c r="C136" s="22" t="s">
        <v>1</v>
      </c>
      <c r="D136" s="23">
        <f>+D4+D6+D8+D10+D12+D28+D46+D48+D50+D58+D60+D82+D104+D112+D122+D126+D128+D130</f>
        <v>139</v>
      </c>
      <c r="E136" s="23">
        <f aca="true" t="shared" si="25" ref="E136:AE136">+E4+E6+E8+E10+E12+E28+E46+E48+E50+E58+E60+E82+E104+E112+E122+E126+E128+E130</f>
        <v>113</v>
      </c>
      <c r="F136" s="23">
        <f t="shared" si="25"/>
        <v>43</v>
      </c>
      <c r="G136" s="23">
        <f t="shared" si="25"/>
        <v>30</v>
      </c>
      <c r="H136" s="23">
        <f t="shared" si="25"/>
        <v>7230</v>
      </c>
      <c r="I136" s="23">
        <f t="shared" si="25"/>
        <v>5781</v>
      </c>
      <c r="J136" s="23">
        <f t="shared" si="25"/>
        <v>141</v>
      </c>
      <c r="K136" s="23">
        <f t="shared" si="25"/>
        <v>93</v>
      </c>
      <c r="L136" s="23">
        <f t="shared" si="25"/>
        <v>801</v>
      </c>
      <c r="M136" s="23">
        <f t="shared" si="25"/>
        <v>524</v>
      </c>
      <c r="N136" s="23">
        <f t="shared" si="25"/>
        <v>65</v>
      </c>
      <c r="O136" s="23">
        <f t="shared" si="25"/>
        <v>57</v>
      </c>
      <c r="P136" s="23">
        <f t="shared" si="25"/>
        <v>44</v>
      </c>
      <c r="Q136" s="23">
        <f t="shared" si="25"/>
        <v>32</v>
      </c>
      <c r="R136" s="23">
        <f t="shared" si="25"/>
        <v>206</v>
      </c>
      <c r="S136" s="23">
        <f t="shared" si="25"/>
        <v>140</v>
      </c>
      <c r="T136" s="23">
        <f t="shared" si="25"/>
        <v>1327</v>
      </c>
      <c r="U136" s="23">
        <f t="shared" si="25"/>
        <v>1343</v>
      </c>
      <c r="V136" s="23">
        <f t="shared" si="25"/>
        <v>948</v>
      </c>
      <c r="W136" s="23">
        <f t="shared" si="25"/>
        <v>793</v>
      </c>
      <c r="X136" s="23">
        <f t="shared" si="25"/>
        <v>355</v>
      </c>
      <c r="Y136" s="23">
        <f t="shared" si="25"/>
        <v>247</v>
      </c>
      <c r="Z136" s="23">
        <f t="shared" si="25"/>
        <v>23</v>
      </c>
      <c r="AA136" s="23">
        <f t="shared" si="25"/>
        <v>19</v>
      </c>
      <c r="AB136" s="23">
        <f t="shared" si="25"/>
        <v>69</v>
      </c>
      <c r="AC136" s="23">
        <f t="shared" si="25"/>
        <v>32</v>
      </c>
      <c r="AD136" s="23">
        <f t="shared" si="25"/>
        <v>5</v>
      </c>
      <c r="AE136" s="23">
        <f t="shared" si="25"/>
        <v>2</v>
      </c>
      <c r="AF136" s="21">
        <f t="shared" si="22"/>
        <v>11396</v>
      </c>
      <c r="AG136" s="21">
        <f t="shared" si="23"/>
        <v>9206</v>
      </c>
      <c r="AH136" s="21">
        <f t="shared" si="24"/>
        <v>20602</v>
      </c>
      <c r="AI136" s="2"/>
      <c r="AJ136" s="109" t="s">
        <v>0</v>
      </c>
      <c r="AK136" s="112" t="s">
        <v>274</v>
      </c>
      <c r="AL136" s="35" t="s">
        <v>1</v>
      </c>
      <c r="AM136" s="35" t="s">
        <v>274</v>
      </c>
      <c r="AN136" s="53">
        <f>+AN4+AN6+AN8+AN10+AN12+AN28+AN46+AN48+AN50+AN58+AN60+AN82+AN104+AN112+AN122+AN126+AN128+AN130</f>
        <v>0</v>
      </c>
      <c r="AO136" s="53">
        <f>+AO4+AO6+AO8+AO10+AO12+AO28+AO46+AO48+AO50+AO58+AO60+AO82+AO104+AO112+AO122+AO126+AO128+AO130</f>
        <v>0</v>
      </c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39.75" customHeight="1">
      <c r="A137" s="153"/>
      <c r="B137" s="154"/>
      <c r="C137" s="22" t="s">
        <v>28</v>
      </c>
      <c r="D137" s="23">
        <f>+D5+D7+D9+D11+D13+D29+D47+D49+D51+D59+D61+D83+D105+D113+D123+D127+D129+D131</f>
        <v>457</v>
      </c>
      <c r="E137" s="23">
        <f aca="true" t="shared" si="26" ref="E137:AE137">+E5+E7+E9+E11+E13+E29+E47+E49+E51+E59+E61+E83+E105+E113+E123+E127+E129+E131</f>
        <v>327</v>
      </c>
      <c r="F137" s="23">
        <f t="shared" si="26"/>
        <v>228</v>
      </c>
      <c r="G137" s="23">
        <f t="shared" si="26"/>
        <v>114</v>
      </c>
      <c r="H137" s="23">
        <f t="shared" si="26"/>
        <v>24781</v>
      </c>
      <c r="I137" s="23">
        <f t="shared" si="26"/>
        <v>23009</v>
      </c>
      <c r="J137" s="23">
        <f t="shared" si="26"/>
        <v>576</v>
      </c>
      <c r="K137" s="23">
        <f t="shared" si="26"/>
        <v>378</v>
      </c>
      <c r="L137" s="23">
        <f t="shared" si="26"/>
        <v>2673</v>
      </c>
      <c r="M137" s="23">
        <f t="shared" si="26"/>
        <v>1935</v>
      </c>
      <c r="N137" s="23">
        <f t="shared" si="26"/>
        <v>229</v>
      </c>
      <c r="O137" s="23">
        <f t="shared" si="26"/>
        <v>225</v>
      </c>
      <c r="P137" s="23">
        <f t="shared" si="26"/>
        <v>183</v>
      </c>
      <c r="Q137" s="23">
        <f t="shared" si="26"/>
        <v>98</v>
      </c>
      <c r="R137" s="23">
        <f t="shared" si="26"/>
        <v>771</v>
      </c>
      <c r="S137" s="23">
        <f t="shared" si="26"/>
        <v>475</v>
      </c>
      <c r="T137" s="23">
        <f t="shared" si="26"/>
        <v>5756</v>
      </c>
      <c r="U137" s="23">
        <f t="shared" si="26"/>
        <v>5307</v>
      </c>
      <c r="V137" s="23">
        <f t="shared" si="26"/>
        <v>2497</v>
      </c>
      <c r="W137" s="23">
        <f t="shared" si="26"/>
        <v>1836</v>
      </c>
      <c r="X137" s="23">
        <f t="shared" si="26"/>
        <v>1143</v>
      </c>
      <c r="Y137" s="23">
        <f t="shared" si="26"/>
        <v>869</v>
      </c>
      <c r="Z137" s="23">
        <f t="shared" si="26"/>
        <v>116</v>
      </c>
      <c r="AA137" s="23">
        <f t="shared" si="26"/>
        <v>72</v>
      </c>
      <c r="AB137" s="23">
        <f t="shared" si="26"/>
        <v>389</v>
      </c>
      <c r="AC137" s="23">
        <f t="shared" si="26"/>
        <v>130</v>
      </c>
      <c r="AD137" s="23">
        <f t="shared" si="26"/>
        <v>38</v>
      </c>
      <c r="AE137" s="23">
        <f t="shared" si="26"/>
        <v>19</v>
      </c>
      <c r="AF137" s="21">
        <f t="shared" si="22"/>
        <v>39837</v>
      </c>
      <c r="AG137" s="21">
        <f t="shared" si="23"/>
        <v>34794</v>
      </c>
      <c r="AH137" s="21">
        <f t="shared" si="24"/>
        <v>74631</v>
      </c>
      <c r="AI137" s="2"/>
      <c r="AJ137" s="110"/>
      <c r="AK137" s="113"/>
      <c r="AL137" s="35" t="s">
        <v>28</v>
      </c>
      <c r="AM137" s="35" t="s">
        <v>274</v>
      </c>
      <c r="AN137" s="53">
        <f>+AN5+AN7+AN9+AN11+AN13+AN29+AN47+AN49+AN51+AN59+AN61+AN83+AN105+AN113+AN123+AN127+AN129+AN131</f>
        <v>0</v>
      </c>
      <c r="AO137" s="53">
        <f>+AO5+AO7+AO9+AO11+AO13+AO29+AO47+AO49+AO51+AO59+AO61+AO83+AO105+AO113+AO123+AO127+AO129+AO131</f>
        <v>0</v>
      </c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39.75" customHeight="1">
      <c r="A138" s="153"/>
      <c r="B138" s="154" t="s">
        <v>12</v>
      </c>
      <c r="C138" s="22" t="s">
        <v>1</v>
      </c>
      <c r="D138" s="23">
        <f>+D56+D90+D110+D114+D124+D132+D134</f>
        <v>7</v>
      </c>
      <c r="E138" s="23">
        <f aca="true" t="shared" si="27" ref="E138:AE138">+E56+E90+E110+E114+E124+E132+E134</f>
        <v>3</v>
      </c>
      <c r="F138" s="23">
        <f t="shared" si="27"/>
        <v>1</v>
      </c>
      <c r="G138" s="23">
        <f t="shared" si="27"/>
        <v>0</v>
      </c>
      <c r="H138" s="23">
        <f t="shared" si="27"/>
        <v>39</v>
      </c>
      <c r="I138" s="23">
        <f t="shared" si="27"/>
        <v>14</v>
      </c>
      <c r="J138" s="23">
        <f t="shared" si="27"/>
        <v>5</v>
      </c>
      <c r="K138" s="23">
        <f t="shared" si="27"/>
        <v>0</v>
      </c>
      <c r="L138" s="23">
        <f t="shared" si="27"/>
        <v>27</v>
      </c>
      <c r="M138" s="23">
        <f t="shared" si="27"/>
        <v>9</v>
      </c>
      <c r="N138" s="23">
        <f t="shared" si="27"/>
        <v>9</v>
      </c>
      <c r="O138" s="23">
        <f t="shared" si="27"/>
        <v>10</v>
      </c>
      <c r="P138" s="23">
        <f t="shared" si="27"/>
        <v>2</v>
      </c>
      <c r="Q138" s="23">
        <f t="shared" si="27"/>
        <v>2</v>
      </c>
      <c r="R138" s="23">
        <f t="shared" si="27"/>
        <v>4</v>
      </c>
      <c r="S138" s="23">
        <f t="shared" si="27"/>
        <v>0</v>
      </c>
      <c r="T138" s="23">
        <f t="shared" si="27"/>
        <v>1763</v>
      </c>
      <c r="U138" s="23">
        <f t="shared" si="27"/>
        <v>1571</v>
      </c>
      <c r="V138" s="23">
        <f t="shared" si="27"/>
        <v>3</v>
      </c>
      <c r="W138" s="23">
        <f t="shared" si="27"/>
        <v>2</v>
      </c>
      <c r="X138" s="23">
        <f t="shared" si="27"/>
        <v>6</v>
      </c>
      <c r="Y138" s="23">
        <f t="shared" si="27"/>
        <v>0</v>
      </c>
      <c r="Z138" s="23">
        <f t="shared" si="27"/>
        <v>1</v>
      </c>
      <c r="AA138" s="23">
        <f t="shared" si="27"/>
        <v>0</v>
      </c>
      <c r="AB138" s="23">
        <f t="shared" si="27"/>
        <v>1</v>
      </c>
      <c r="AC138" s="23">
        <f t="shared" si="27"/>
        <v>0</v>
      </c>
      <c r="AD138" s="23">
        <f t="shared" si="27"/>
        <v>1</v>
      </c>
      <c r="AE138" s="23">
        <f t="shared" si="27"/>
        <v>0</v>
      </c>
      <c r="AF138" s="21">
        <f t="shared" si="22"/>
        <v>1869</v>
      </c>
      <c r="AG138" s="21">
        <f t="shared" si="23"/>
        <v>1611</v>
      </c>
      <c r="AH138" s="21">
        <f t="shared" si="24"/>
        <v>3480</v>
      </c>
      <c r="AI138" s="2"/>
      <c r="AJ138" s="110"/>
      <c r="AK138" s="112" t="s">
        <v>12</v>
      </c>
      <c r="AL138" s="35" t="s">
        <v>1</v>
      </c>
      <c r="AM138" s="35" t="s">
        <v>12</v>
      </c>
      <c r="AN138" s="53">
        <f>+AN56+AN90+AN110+AN114+AN124+AN132+AN134</f>
        <v>0</v>
      </c>
      <c r="AO138" s="53">
        <f>+AO56+AO90+AO110+AO114+AO124+AO132+AO134</f>
        <v>0</v>
      </c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39.75" customHeight="1">
      <c r="A139" s="153"/>
      <c r="B139" s="154"/>
      <c r="C139" s="22" t="s">
        <v>28</v>
      </c>
      <c r="D139" s="23">
        <f>+D57+D91+D111+D115+D125+D133+D135</f>
        <v>29</v>
      </c>
      <c r="E139" s="23">
        <f aca="true" t="shared" si="28" ref="E139:AE139">+E57+E91+E111+E115+E125+E133+E135</f>
        <v>19</v>
      </c>
      <c r="F139" s="23">
        <f t="shared" si="28"/>
        <v>16</v>
      </c>
      <c r="G139" s="23">
        <f t="shared" si="28"/>
        <v>4</v>
      </c>
      <c r="H139" s="23">
        <f t="shared" si="28"/>
        <v>317</v>
      </c>
      <c r="I139" s="23">
        <f t="shared" si="28"/>
        <v>150</v>
      </c>
      <c r="J139" s="23">
        <f t="shared" si="28"/>
        <v>54</v>
      </c>
      <c r="K139" s="23">
        <f t="shared" si="28"/>
        <v>14</v>
      </c>
      <c r="L139" s="23">
        <f t="shared" si="28"/>
        <v>158</v>
      </c>
      <c r="M139" s="23">
        <f t="shared" si="28"/>
        <v>65</v>
      </c>
      <c r="N139" s="23">
        <f t="shared" si="28"/>
        <v>40</v>
      </c>
      <c r="O139" s="23">
        <f t="shared" si="28"/>
        <v>25</v>
      </c>
      <c r="P139" s="23">
        <f t="shared" si="28"/>
        <v>47</v>
      </c>
      <c r="Q139" s="23">
        <f t="shared" si="28"/>
        <v>14</v>
      </c>
      <c r="R139" s="23">
        <f t="shared" si="28"/>
        <v>15</v>
      </c>
      <c r="S139" s="23">
        <f t="shared" si="28"/>
        <v>11</v>
      </c>
      <c r="T139" s="23">
        <f t="shared" si="28"/>
        <v>4216</v>
      </c>
      <c r="U139" s="23">
        <f t="shared" si="28"/>
        <v>4384</v>
      </c>
      <c r="V139" s="23">
        <f t="shared" si="28"/>
        <v>31</v>
      </c>
      <c r="W139" s="23">
        <f t="shared" si="28"/>
        <v>24</v>
      </c>
      <c r="X139" s="23">
        <f t="shared" si="28"/>
        <v>33</v>
      </c>
      <c r="Y139" s="23">
        <f t="shared" si="28"/>
        <v>12</v>
      </c>
      <c r="Z139" s="23">
        <f t="shared" si="28"/>
        <v>9</v>
      </c>
      <c r="AA139" s="23">
        <f t="shared" si="28"/>
        <v>2</v>
      </c>
      <c r="AB139" s="23">
        <f t="shared" si="28"/>
        <v>13</v>
      </c>
      <c r="AC139" s="23">
        <f t="shared" si="28"/>
        <v>5</v>
      </c>
      <c r="AD139" s="23">
        <f t="shared" si="28"/>
        <v>3</v>
      </c>
      <c r="AE139" s="23">
        <f t="shared" si="28"/>
        <v>1</v>
      </c>
      <c r="AF139" s="21">
        <f t="shared" si="22"/>
        <v>4981</v>
      </c>
      <c r="AG139" s="21">
        <f t="shared" si="23"/>
        <v>4730</v>
      </c>
      <c r="AH139" s="21">
        <f t="shared" si="24"/>
        <v>9711</v>
      </c>
      <c r="AI139" s="2"/>
      <c r="AJ139" s="111"/>
      <c r="AK139" s="113"/>
      <c r="AL139" s="35" t="s">
        <v>28</v>
      </c>
      <c r="AM139" s="35" t="s">
        <v>12</v>
      </c>
      <c r="AN139" s="53">
        <f>+AN57+AN91+AN111+AN115+AN125+AN133+AN135</f>
        <v>0</v>
      </c>
      <c r="AO139" s="53">
        <f>+AO57+AO91+AO111+AO115+AO125+AO133+AO135</f>
        <v>0</v>
      </c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39.75" customHeight="1">
      <c r="A140" s="151" t="s">
        <v>261</v>
      </c>
      <c r="B140" s="151"/>
      <c r="C140" s="28" t="s">
        <v>1</v>
      </c>
      <c r="D140" s="27">
        <f>+D136+D138</f>
        <v>146</v>
      </c>
      <c r="E140" s="27">
        <f aca="true" t="shared" si="29" ref="E140:AE140">+E136+E138</f>
        <v>116</v>
      </c>
      <c r="F140" s="27">
        <f t="shared" si="29"/>
        <v>44</v>
      </c>
      <c r="G140" s="27">
        <f t="shared" si="29"/>
        <v>30</v>
      </c>
      <c r="H140" s="27">
        <f t="shared" si="29"/>
        <v>7269</v>
      </c>
      <c r="I140" s="27">
        <f t="shared" si="29"/>
        <v>5795</v>
      </c>
      <c r="J140" s="27">
        <f t="shared" si="29"/>
        <v>146</v>
      </c>
      <c r="K140" s="27">
        <f t="shared" si="29"/>
        <v>93</v>
      </c>
      <c r="L140" s="27">
        <f t="shared" si="29"/>
        <v>828</v>
      </c>
      <c r="M140" s="27">
        <f t="shared" si="29"/>
        <v>533</v>
      </c>
      <c r="N140" s="27">
        <f t="shared" si="29"/>
        <v>74</v>
      </c>
      <c r="O140" s="27">
        <f t="shared" si="29"/>
        <v>67</v>
      </c>
      <c r="P140" s="27">
        <f t="shared" si="29"/>
        <v>46</v>
      </c>
      <c r="Q140" s="27">
        <f t="shared" si="29"/>
        <v>34</v>
      </c>
      <c r="R140" s="27">
        <f t="shared" si="29"/>
        <v>210</v>
      </c>
      <c r="S140" s="27">
        <f t="shared" si="29"/>
        <v>140</v>
      </c>
      <c r="T140" s="27">
        <f t="shared" si="29"/>
        <v>3090</v>
      </c>
      <c r="U140" s="27">
        <f t="shared" si="29"/>
        <v>2914</v>
      </c>
      <c r="V140" s="27">
        <f t="shared" si="29"/>
        <v>951</v>
      </c>
      <c r="W140" s="27">
        <f t="shared" si="29"/>
        <v>795</v>
      </c>
      <c r="X140" s="27">
        <f t="shared" si="29"/>
        <v>361</v>
      </c>
      <c r="Y140" s="27">
        <f t="shared" si="29"/>
        <v>247</v>
      </c>
      <c r="Z140" s="27">
        <f t="shared" si="29"/>
        <v>24</v>
      </c>
      <c r="AA140" s="27">
        <f t="shared" si="29"/>
        <v>19</v>
      </c>
      <c r="AB140" s="27">
        <f t="shared" si="29"/>
        <v>70</v>
      </c>
      <c r="AC140" s="27">
        <f t="shared" si="29"/>
        <v>32</v>
      </c>
      <c r="AD140" s="27">
        <f t="shared" si="29"/>
        <v>6</v>
      </c>
      <c r="AE140" s="27">
        <f t="shared" si="29"/>
        <v>2</v>
      </c>
      <c r="AF140" s="21">
        <f t="shared" si="22"/>
        <v>13265</v>
      </c>
      <c r="AG140" s="21">
        <f t="shared" si="23"/>
        <v>10817</v>
      </c>
      <c r="AH140" s="21">
        <f t="shared" si="24"/>
        <v>24082</v>
      </c>
      <c r="AI140" s="2"/>
      <c r="AJ140" s="101" t="s">
        <v>261</v>
      </c>
      <c r="AK140" s="102"/>
      <c r="AL140" s="39" t="s">
        <v>1</v>
      </c>
      <c r="AM140" s="39" t="s">
        <v>274</v>
      </c>
      <c r="AN140" s="46">
        <f>+AN136+AN138</f>
        <v>0</v>
      </c>
      <c r="AO140" s="46">
        <f>+AO136+AO138</f>
        <v>0</v>
      </c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39.75" customHeight="1">
      <c r="A141" s="151"/>
      <c r="B141" s="151"/>
      <c r="C141" s="28" t="s">
        <v>28</v>
      </c>
      <c r="D141" s="27">
        <f>+D137+D139</f>
        <v>486</v>
      </c>
      <c r="E141" s="27">
        <f aca="true" t="shared" si="30" ref="E141:AE141">+E137+E139</f>
        <v>346</v>
      </c>
      <c r="F141" s="27">
        <f t="shared" si="30"/>
        <v>244</v>
      </c>
      <c r="G141" s="27">
        <f t="shared" si="30"/>
        <v>118</v>
      </c>
      <c r="H141" s="27">
        <f t="shared" si="30"/>
        <v>25098</v>
      </c>
      <c r="I141" s="27">
        <f t="shared" si="30"/>
        <v>23159</v>
      </c>
      <c r="J141" s="27">
        <f t="shared" si="30"/>
        <v>630</v>
      </c>
      <c r="K141" s="27">
        <f t="shared" si="30"/>
        <v>392</v>
      </c>
      <c r="L141" s="27">
        <f t="shared" si="30"/>
        <v>2831</v>
      </c>
      <c r="M141" s="27">
        <f t="shared" si="30"/>
        <v>2000</v>
      </c>
      <c r="N141" s="27">
        <f t="shared" si="30"/>
        <v>269</v>
      </c>
      <c r="O141" s="27">
        <f t="shared" si="30"/>
        <v>250</v>
      </c>
      <c r="P141" s="27">
        <f t="shared" si="30"/>
        <v>230</v>
      </c>
      <c r="Q141" s="27">
        <f t="shared" si="30"/>
        <v>112</v>
      </c>
      <c r="R141" s="27">
        <f t="shared" si="30"/>
        <v>786</v>
      </c>
      <c r="S141" s="27">
        <f t="shared" si="30"/>
        <v>486</v>
      </c>
      <c r="T141" s="27">
        <f t="shared" si="30"/>
        <v>9972</v>
      </c>
      <c r="U141" s="27">
        <f t="shared" si="30"/>
        <v>9691</v>
      </c>
      <c r="V141" s="27">
        <f t="shared" si="30"/>
        <v>2528</v>
      </c>
      <c r="W141" s="27">
        <f t="shared" si="30"/>
        <v>1860</v>
      </c>
      <c r="X141" s="27">
        <f t="shared" si="30"/>
        <v>1176</v>
      </c>
      <c r="Y141" s="27">
        <f t="shared" si="30"/>
        <v>881</v>
      </c>
      <c r="Z141" s="27">
        <f t="shared" si="30"/>
        <v>125</v>
      </c>
      <c r="AA141" s="27">
        <f t="shared" si="30"/>
        <v>74</v>
      </c>
      <c r="AB141" s="27">
        <f t="shared" si="30"/>
        <v>402</v>
      </c>
      <c r="AC141" s="27">
        <f t="shared" si="30"/>
        <v>135</v>
      </c>
      <c r="AD141" s="27">
        <f t="shared" si="30"/>
        <v>41</v>
      </c>
      <c r="AE141" s="27">
        <f t="shared" si="30"/>
        <v>20</v>
      </c>
      <c r="AF141" s="21">
        <f t="shared" si="22"/>
        <v>44818</v>
      </c>
      <c r="AG141" s="21">
        <f t="shared" si="23"/>
        <v>39524</v>
      </c>
      <c r="AH141" s="21">
        <f t="shared" si="24"/>
        <v>84342</v>
      </c>
      <c r="AI141" s="2"/>
      <c r="AJ141" s="103"/>
      <c r="AK141" s="104"/>
      <c r="AL141" s="39" t="s">
        <v>28</v>
      </c>
      <c r="AM141" s="39" t="s">
        <v>274</v>
      </c>
      <c r="AN141" s="46">
        <f>+AN137+AN139</f>
        <v>0</v>
      </c>
      <c r="AO141" s="46">
        <f>+AO137+AO139</f>
        <v>0</v>
      </c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40:41" ht="39.75" customHeight="1">
      <c r="AN142" s="49"/>
      <c r="AO142" s="49"/>
    </row>
    <row r="143" spans="1:41" ht="39.75" customHeight="1">
      <c r="A143" s="150" t="s">
        <v>344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J143" s="7"/>
      <c r="AK143" s="7"/>
      <c r="AL143" s="7"/>
      <c r="AM143" s="7"/>
      <c r="AN143" s="7"/>
      <c r="AO143" s="7"/>
    </row>
    <row r="144" spans="1:41" ht="39.75" customHeight="1">
      <c r="A144" s="131" t="s">
        <v>195</v>
      </c>
      <c r="B144" s="132"/>
      <c r="C144" s="133"/>
      <c r="D144" s="148" t="s">
        <v>7</v>
      </c>
      <c r="E144" s="148"/>
      <c r="F144" s="148" t="s">
        <v>34</v>
      </c>
      <c r="G144" s="148"/>
      <c r="H144" s="148" t="s">
        <v>274</v>
      </c>
      <c r="I144" s="148"/>
      <c r="J144" s="148" t="s">
        <v>8</v>
      </c>
      <c r="K144" s="148"/>
      <c r="L144" s="148" t="s">
        <v>9</v>
      </c>
      <c r="M144" s="148"/>
      <c r="N144" s="148" t="s">
        <v>39</v>
      </c>
      <c r="O144" s="148"/>
      <c r="P144" s="148" t="s">
        <v>10</v>
      </c>
      <c r="Q144" s="148"/>
      <c r="R144" s="148" t="s">
        <v>11</v>
      </c>
      <c r="S144" s="148"/>
      <c r="T144" s="148" t="s">
        <v>12</v>
      </c>
      <c r="U144" s="148"/>
      <c r="V144" s="148" t="s">
        <v>40</v>
      </c>
      <c r="W144" s="148"/>
      <c r="X144" s="149" t="s">
        <v>41</v>
      </c>
      <c r="Y144" s="149"/>
      <c r="Z144" s="149" t="s">
        <v>13</v>
      </c>
      <c r="AA144" s="149"/>
      <c r="AB144" s="149" t="s">
        <v>14</v>
      </c>
      <c r="AC144" s="149"/>
      <c r="AD144" s="149" t="s">
        <v>15</v>
      </c>
      <c r="AE144" s="149"/>
      <c r="AF144" s="149" t="s">
        <v>0</v>
      </c>
      <c r="AG144" s="149"/>
      <c r="AH144" s="149"/>
      <c r="AJ144" s="124" t="s">
        <v>3</v>
      </c>
      <c r="AK144" s="125"/>
      <c r="AL144" s="124" t="s">
        <v>195</v>
      </c>
      <c r="AM144" s="124" t="s">
        <v>342</v>
      </c>
      <c r="AN144" s="124" t="s">
        <v>4</v>
      </c>
      <c r="AO144" s="124"/>
    </row>
    <row r="145" spans="1:41" ht="39.75" customHeight="1">
      <c r="A145" s="134"/>
      <c r="B145" s="135"/>
      <c r="C145" s="136"/>
      <c r="D145" s="30" t="s">
        <v>37</v>
      </c>
      <c r="E145" s="30" t="s">
        <v>38</v>
      </c>
      <c r="F145" s="30" t="s">
        <v>37</v>
      </c>
      <c r="G145" s="30" t="s">
        <v>38</v>
      </c>
      <c r="H145" s="30" t="s">
        <v>37</v>
      </c>
      <c r="I145" s="30" t="s">
        <v>38</v>
      </c>
      <c r="J145" s="30" t="s">
        <v>37</v>
      </c>
      <c r="K145" s="30" t="s">
        <v>38</v>
      </c>
      <c r="L145" s="30" t="s">
        <v>37</v>
      </c>
      <c r="M145" s="30" t="s">
        <v>38</v>
      </c>
      <c r="N145" s="30" t="s">
        <v>37</v>
      </c>
      <c r="O145" s="30" t="s">
        <v>38</v>
      </c>
      <c r="P145" s="30" t="s">
        <v>37</v>
      </c>
      <c r="Q145" s="30" t="s">
        <v>38</v>
      </c>
      <c r="R145" s="30" t="s">
        <v>37</v>
      </c>
      <c r="S145" s="30" t="s">
        <v>38</v>
      </c>
      <c r="T145" s="30" t="s">
        <v>37</v>
      </c>
      <c r="U145" s="30" t="s">
        <v>38</v>
      </c>
      <c r="V145" s="30" t="s">
        <v>37</v>
      </c>
      <c r="W145" s="30" t="s">
        <v>38</v>
      </c>
      <c r="X145" s="30" t="s">
        <v>37</v>
      </c>
      <c r="Y145" s="30" t="s">
        <v>38</v>
      </c>
      <c r="Z145" s="30" t="s">
        <v>37</v>
      </c>
      <c r="AA145" s="30" t="s">
        <v>38</v>
      </c>
      <c r="AB145" s="30" t="s">
        <v>37</v>
      </c>
      <c r="AC145" s="30" t="s">
        <v>38</v>
      </c>
      <c r="AD145" s="30" t="s">
        <v>37</v>
      </c>
      <c r="AE145" s="30" t="s">
        <v>38</v>
      </c>
      <c r="AF145" s="30" t="s">
        <v>37</v>
      </c>
      <c r="AG145" s="30" t="s">
        <v>38</v>
      </c>
      <c r="AH145" s="31" t="s">
        <v>16</v>
      </c>
      <c r="AJ145" s="125"/>
      <c r="AK145" s="125"/>
      <c r="AL145" s="125"/>
      <c r="AM145" s="125"/>
      <c r="AN145" s="39" t="s">
        <v>37</v>
      </c>
      <c r="AO145" s="39" t="s">
        <v>38</v>
      </c>
    </row>
    <row r="146" spans="1:41" ht="26.25" customHeight="1">
      <c r="A146" s="105" t="s">
        <v>17</v>
      </c>
      <c r="B146" s="106"/>
      <c r="C146" s="32" t="s">
        <v>1</v>
      </c>
      <c r="D146" s="33">
        <v>1</v>
      </c>
      <c r="E146" s="33">
        <v>0</v>
      </c>
      <c r="F146" s="33">
        <v>1</v>
      </c>
      <c r="G146" s="33">
        <v>0</v>
      </c>
      <c r="H146" s="33">
        <v>15</v>
      </c>
      <c r="I146" s="33">
        <v>14</v>
      </c>
      <c r="J146" s="33">
        <v>1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1</v>
      </c>
      <c r="R146" s="33">
        <v>1</v>
      </c>
      <c r="S146" s="33">
        <v>0</v>
      </c>
      <c r="T146" s="33">
        <v>3</v>
      </c>
      <c r="U146" s="33">
        <v>2</v>
      </c>
      <c r="V146" s="33">
        <v>1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4">
        <f aca="true" t="shared" si="31" ref="AF146:AF169">+D146+F146+H146+J146+L146+N146+P146+R146+T146+V146+X146+Z146+AB146+AD146</f>
        <v>23</v>
      </c>
      <c r="AG146" s="34">
        <f aca="true" t="shared" si="32" ref="AG146:AG169">+E146+G146+I146+K146+M146+O146+Q146+S146+U146+W146+Y146+AA146+AC146+AE146</f>
        <v>17</v>
      </c>
      <c r="AH146" s="34">
        <f aca="true" t="shared" si="33" ref="AH146:AH169">AG146+AF146</f>
        <v>40</v>
      </c>
      <c r="AJ146" s="105" t="s">
        <v>17</v>
      </c>
      <c r="AK146" s="106"/>
      <c r="AL146" s="32" t="s">
        <v>1</v>
      </c>
      <c r="AM146" s="32" t="s">
        <v>274</v>
      </c>
      <c r="AN146" s="47">
        <v>23</v>
      </c>
      <c r="AO146" s="47">
        <v>17</v>
      </c>
    </row>
    <row r="147" spans="1:41" ht="26.25" customHeight="1">
      <c r="A147" s="107"/>
      <c r="B147" s="108"/>
      <c r="C147" s="32" t="s">
        <v>28</v>
      </c>
      <c r="D147" s="33">
        <v>20</v>
      </c>
      <c r="E147" s="33">
        <v>13</v>
      </c>
      <c r="F147" s="33">
        <v>11</v>
      </c>
      <c r="G147" s="33">
        <v>5</v>
      </c>
      <c r="H147" s="33">
        <v>165</v>
      </c>
      <c r="I147" s="33">
        <v>155</v>
      </c>
      <c r="J147" s="33">
        <v>12</v>
      </c>
      <c r="K147" s="33">
        <v>10</v>
      </c>
      <c r="L147" s="33">
        <v>18</v>
      </c>
      <c r="M147" s="33">
        <v>9</v>
      </c>
      <c r="N147" s="33">
        <v>10</v>
      </c>
      <c r="O147" s="33">
        <v>7</v>
      </c>
      <c r="P147" s="33">
        <v>10</v>
      </c>
      <c r="Q147" s="33">
        <v>8</v>
      </c>
      <c r="R147" s="33">
        <v>22</v>
      </c>
      <c r="S147" s="33">
        <v>15</v>
      </c>
      <c r="T147" s="33">
        <v>45</v>
      </c>
      <c r="U147" s="33">
        <v>55</v>
      </c>
      <c r="V147" s="33">
        <v>10</v>
      </c>
      <c r="W147" s="33">
        <v>9</v>
      </c>
      <c r="X147" s="33">
        <v>17</v>
      </c>
      <c r="Y147" s="33">
        <v>6</v>
      </c>
      <c r="Z147" s="33">
        <v>5</v>
      </c>
      <c r="AA147" s="33">
        <v>2</v>
      </c>
      <c r="AB147" s="33">
        <v>15</v>
      </c>
      <c r="AC147" s="33">
        <v>5</v>
      </c>
      <c r="AD147" s="33">
        <v>2</v>
      </c>
      <c r="AE147" s="33">
        <v>0</v>
      </c>
      <c r="AF147" s="34">
        <f t="shared" si="31"/>
        <v>362</v>
      </c>
      <c r="AG147" s="34">
        <f t="shared" si="32"/>
        <v>299</v>
      </c>
      <c r="AH147" s="34">
        <f t="shared" si="33"/>
        <v>661</v>
      </c>
      <c r="AJ147" s="107"/>
      <c r="AK147" s="108"/>
      <c r="AL147" s="32" t="s">
        <v>28</v>
      </c>
      <c r="AM147" s="32" t="s">
        <v>274</v>
      </c>
      <c r="AN147" s="47">
        <v>362</v>
      </c>
      <c r="AO147" s="47">
        <v>299</v>
      </c>
    </row>
    <row r="148" spans="1:41" ht="26.25" customHeight="1">
      <c r="A148" s="105" t="s">
        <v>18</v>
      </c>
      <c r="B148" s="106"/>
      <c r="C148" s="32" t="s">
        <v>1</v>
      </c>
      <c r="D148" s="33">
        <v>1</v>
      </c>
      <c r="E148" s="33">
        <v>0</v>
      </c>
      <c r="F148" s="33">
        <v>0</v>
      </c>
      <c r="G148" s="33">
        <v>0</v>
      </c>
      <c r="H148" s="33">
        <v>12</v>
      </c>
      <c r="I148" s="33">
        <v>8</v>
      </c>
      <c r="J148" s="33">
        <v>2</v>
      </c>
      <c r="K148" s="33">
        <v>1</v>
      </c>
      <c r="L148" s="33">
        <v>5</v>
      </c>
      <c r="M148" s="33">
        <v>2</v>
      </c>
      <c r="N148" s="33">
        <v>0</v>
      </c>
      <c r="O148" s="33">
        <v>0</v>
      </c>
      <c r="P148" s="33">
        <v>1</v>
      </c>
      <c r="Q148" s="33">
        <v>1</v>
      </c>
      <c r="R148" s="33">
        <v>5</v>
      </c>
      <c r="S148" s="33">
        <v>1</v>
      </c>
      <c r="T148" s="33">
        <v>8</v>
      </c>
      <c r="U148" s="33">
        <v>9</v>
      </c>
      <c r="V148" s="33">
        <v>3</v>
      </c>
      <c r="W148" s="33">
        <v>3</v>
      </c>
      <c r="X148" s="33">
        <v>3</v>
      </c>
      <c r="Y148" s="33">
        <v>1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4">
        <f t="shared" si="31"/>
        <v>40</v>
      </c>
      <c r="AG148" s="34">
        <f t="shared" si="32"/>
        <v>26</v>
      </c>
      <c r="AH148" s="34">
        <f t="shared" si="33"/>
        <v>66</v>
      </c>
      <c r="AJ148" s="105" t="s">
        <v>18</v>
      </c>
      <c r="AK148" s="106"/>
      <c r="AL148" s="32" t="s">
        <v>1</v>
      </c>
      <c r="AM148" s="32" t="s">
        <v>274</v>
      </c>
      <c r="AN148" s="47" t="e">
        <f>+'[1]محافظات-موازي'!BO6</f>
        <v>#REF!</v>
      </c>
      <c r="AO148" s="47" t="e">
        <f>+'[1]محافظات-موازي'!BP6</f>
        <v>#REF!</v>
      </c>
    </row>
    <row r="149" spans="1:41" ht="26.25" customHeight="1">
      <c r="A149" s="107"/>
      <c r="B149" s="108"/>
      <c r="C149" s="32" t="s">
        <v>28</v>
      </c>
      <c r="D149" s="33">
        <v>10</v>
      </c>
      <c r="E149" s="33">
        <v>4</v>
      </c>
      <c r="F149" s="33">
        <v>0</v>
      </c>
      <c r="G149" s="33">
        <v>0</v>
      </c>
      <c r="H149" s="33">
        <v>57</v>
      </c>
      <c r="I149" s="33">
        <v>34</v>
      </c>
      <c r="J149" s="33">
        <v>20</v>
      </c>
      <c r="K149" s="33">
        <v>6</v>
      </c>
      <c r="L149" s="33">
        <v>15</v>
      </c>
      <c r="M149" s="33">
        <v>13</v>
      </c>
      <c r="N149" s="33">
        <v>3</v>
      </c>
      <c r="O149" s="33">
        <v>0</v>
      </c>
      <c r="P149" s="33">
        <v>5</v>
      </c>
      <c r="Q149" s="33">
        <v>1</v>
      </c>
      <c r="R149" s="33">
        <v>11</v>
      </c>
      <c r="S149" s="33">
        <v>11</v>
      </c>
      <c r="T149" s="33">
        <v>41</v>
      </c>
      <c r="U149" s="33">
        <v>29</v>
      </c>
      <c r="V149" s="33">
        <v>8</v>
      </c>
      <c r="W149" s="33">
        <v>7</v>
      </c>
      <c r="X149" s="33">
        <v>11</v>
      </c>
      <c r="Y149" s="33">
        <v>1</v>
      </c>
      <c r="Z149" s="33">
        <v>5</v>
      </c>
      <c r="AA149" s="33">
        <v>2</v>
      </c>
      <c r="AB149" s="33">
        <v>7</v>
      </c>
      <c r="AC149" s="33">
        <v>2</v>
      </c>
      <c r="AD149" s="33">
        <v>0</v>
      </c>
      <c r="AE149" s="33">
        <v>0</v>
      </c>
      <c r="AF149" s="34">
        <f t="shared" si="31"/>
        <v>193</v>
      </c>
      <c r="AG149" s="34">
        <f t="shared" si="32"/>
        <v>110</v>
      </c>
      <c r="AH149" s="34">
        <f t="shared" si="33"/>
        <v>303</v>
      </c>
      <c r="AJ149" s="107"/>
      <c r="AK149" s="108"/>
      <c r="AL149" s="32" t="s">
        <v>28</v>
      </c>
      <c r="AM149" s="32" t="s">
        <v>274</v>
      </c>
      <c r="AN149" s="47" t="e">
        <f>+'[1]محافظات-موازي'!BO7</f>
        <v>#REF!</v>
      </c>
      <c r="AO149" s="47" t="e">
        <f>+'[1]محافظات-موازي'!BP7</f>
        <v>#REF!</v>
      </c>
    </row>
    <row r="150" spans="1:41" ht="26.25" customHeight="1">
      <c r="A150" s="105" t="s">
        <v>19</v>
      </c>
      <c r="B150" s="106"/>
      <c r="C150" s="32" t="s">
        <v>1</v>
      </c>
      <c r="D150" s="33">
        <v>0</v>
      </c>
      <c r="E150" s="33">
        <v>0</v>
      </c>
      <c r="F150" s="33">
        <v>0</v>
      </c>
      <c r="G150" s="33">
        <v>0</v>
      </c>
      <c r="H150" s="33">
        <v>11</v>
      </c>
      <c r="I150" s="33">
        <v>12</v>
      </c>
      <c r="J150" s="33">
        <v>1</v>
      </c>
      <c r="K150" s="33">
        <v>0</v>
      </c>
      <c r="L150" s="33">
        <v>1</v>
      </c>
      <c r="M150" s="33">
        <v>1</v>
      </c>
      <c r="N150" s="33">
        <v>0</v>
      </c>
      <c r="O150" s="33">
        <v>0</v>
      </c>
      <c r="P150" s="33">
        <v>0</v>
      </c>
      <c r="Q150" s="33">
        <v>0</v>
      </c>
      <c r="R150" s="33">
        <v>2</v>
      </c>
      <c r="S150" s="33">
        <v>1</v>
      </c>
      <c r="T150" s="33">
        <v>6</v>
      </c>
      <c r="U150" s="33">
        <v>8</v>
      </c>
      <c r="V150" s="33">
        <v>0</v>
      </c>
      <c r="W150" s="33">
        <v>2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4">
        <f t="shared" si="31"/>
        <v>21</v>
      </c>
      <c r="AG150" s="34">
        <f t="shared" si="32"/>
        <v>24</v>
      </c>
      <c r="AH150" s="34">
        <f t="shared" si="33"/>
        <v>45</v>
      </c>
      <c r="AJ150" s="105" t="s">
        <v>19</v>
      </c>
      <c r="AK150" s="106"/>
      <c r="AL150" s="32" t="s">
        <v>1</v>
      </c>
      <c r="AM150" s="32" t="s">
        <v>274</v>
      </c>
      <c r="AN150" s="47">
        <v>21</v>
      </c>
      <c r="AO150" s="47">
        <v>24</v>
      </c>
    </row>
    <row r="151" spans="1:41" ht="26.25" customHeight="1">
      <c r="A151" s="107"/>
      <c r="B151" s="108"/>
      <c r="C151" s="32" t="s">
        <v>28</v>
      </c>
      <c r="D151" s="33">
        <v>0</v>
      </c>
      <c r="E151" s="33">
        <v>0</v>
      </c>
      <c r="F151" s="33">
        <v>0</v>
      </c>
      <c r="G151" s="33">
        <v>0</v>
      </c>
      <c r="H151" s="33">
        <v>63</v>
      </c>
      <c r="I151" s="33">
        <v>135</v>
      </c>
      <c r="J151" s="33">
        <v>2</v>
      </c>
      <c r="K151" s="33">
        <v>0</v>
      </c>
      <c r="L151" s="33">
        <v>3</v>
      </c>
      <c r="M151" s="33">
        <v>5</v>
      </c>
      <c r="N151" s="33">
        <v>0</v>
      </c>
      <c r="O151" s="33">
        <v>0</v>
      </c>
      <c r="P151" s="33">
        <v>0</v>
      </c>
      <c r="Q151" s="33">
        <v>0</v>
      </c>
      <c r="R151" s="33">
        <v>6</v>
      </c>
      <c r="S151" s="33">
        <v>2</v>
      </c>
      <c r="T151" s="33">
        <v>8</v>
      </c>
      <c r="U151" s="33">
        <v>4</v>
      </c>
      <c r="V151" s="33">
        <v>0</v>
      </c>
      <c r="W151" s="33">
        <v>2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4">
        <f t="shared" si="31"/>
        <v>82</v>
      </c>
      <c r="AG151" s="34">
        <f t="shared" si="32"/>
        <v>148</v>
      </c>
      <c r="AH151" s="34">
        <f t="shared" si="33"/>
        <v>230</v>
      </c>
      <c r="AJ151" s="107"/>
      <c r="AK151" s="108"/>
      <c r="AL151" s="32" t="s">
        <v>28</v>
      </c>
      <c r="AM151" s="32" t="s">
        <v>274</v>
      </c>
      <c r="AN151" s="47">
        <v>82</v>
      </c>
      <c r="AO151" s="47">
        <v>148</v>
      </c>
    </row>
    <row r="152" spans="1:41" ht="26.25" customHeight="1">
      <c r="A152" s="105" t="s">
        <v>204</v>
      </c>
      <c r="B152" s="106"/>
      <c r="C152" s="32" t="s">
        <v>1</v>
      </c>
      <c r="D152" s="33">
        <v>1</v>
      </c>
      <c r="E152" s="33">
        <v>0</v>
      </c>
      <c r="F152" s="33">
        <v>0</v>
      </c>
      <c r="G152" s="33">
        <v>0</v>
      </c>
      <c r="H152" s="33">
        <v>53</v>
      </c>
      <c r="I152" s="33">
        <v>6</v>
      </c>
      <c r="J152" s="33">
        <v>2</v>
      </c>
      <c r="K152" s="33">
        <v>0</v>
      </c>
      <c r="L152" s="33">
        <v>5</v>
      </c>
      <c r="M152" s="33">
        <v>1</v>
      </c>
      <c r="N152" s="33">
        <v>0</v>
      </c>
      <c r="O152" s="33">
        <v>0</v>
      </c>
      <c r="P152" s="33">
        <v>0</v>
      </c>
      <c r="Q152" s="33">
        <v>0</v>
      </c>
      <c r="R152" s="33">
        <v>5</v>
      </c>
      <c r="S152" s="33">
        <v>1</v>
      </c>
      <c r="T152" s="33">
        <v>10</v>
      </c>
      <c r="U152" s="33">
        <v>3</v>
      </c>
      <c r="V152" s="33">
        <v>7</v>
      </c>
      <c r="W152" s="33">
        <v>1</v>
      </c>
      <c r="X152" s="33">
        <v>8</v>
      </c>
      <c r="Y152" s="33">
        <v>1</v>
      </c>
      <c r="Z152" s="33">
        <v>1</v>
      </c>
      <c r="AA152" s="33">
        <v>0</v>
      </c>
      <c r="AB152" s="33">
        <v>5</v>
      </c>
      <c r="AC152" s="33">
        <v>0</v>
      </c>
      <c r="AD152" s="33">
        <v>0</v>
      </c>
      <c r="AE152" s="33">
        <v>0</v>
      </c>
      <c r="AF152" s="34">
        <f t="shared" si="31"/>
        <v>97</v>
      </c>
      <c r="AG152" s="34">
        <f t="shared" si="32"/>
        <v>13</v>
      </c>
      <c r="AH152" s="34">
        <f t="shared" si="33"/>
        <v>110</v>
      </c>
      <c r="AJ152" s="105" t="s">
        <v>204</v>
      </c>
      <c r="AK152" s="106"/>
      <c r="AL152" s="32" t="s">
        <v>1</v>
      </c>
      <c r="AM152" s="32" t="s">
        <v>274</v>
      </c>
      <c r="AN152" s="47">
        <v>97</v>
      </c>
      <c r="AO152" s="47">
        <v>13</v>
      </c>
    </row>
    <row r="153" spans="1:41" ht="26.25" customHeight="1">
      <c r="A153" s="107"/>
      <c r="B153" s="108"/>
      <c r="C153" s="32" t="s">
        <v>28</v>
      </c>
      <c r="D153" s="33">
        <v>5</v>
      </c>
      <c r="E153" s="33">
        <v>0</v>
      </c>
      <c r="F153" s="33">
        <v>1</v>
      </c>
      <c r="G153" s="33">
        <v>0</v>
      </c>
      <c r="H153" s="33">
        <v>309</v>
      </c>
      <c r="I153" s="33">
        <v>75</v>
      </c>
      <c r="J153" s="33">
        <v>10</v>
      </c>
      <c r="K153" s="33">
        <v>2</v>
      </c>
      <c r="L153" s="33">
        <v>38</v>
      </c>
      <c r="M153" s="33">
        <v>11</v>
      </c>
      <c r="N153" s="33">
        <v>2</v>
      </c>
      <c r="O153" s="33">
        <v>0</v>
      </c>
      <c r="P153" s="33">
        <v>2</v>
      </c>
      <c r="Q153" s="33">
        <v>1</v>
      </c>
      <c r="R153" s="33">
        <v>19</v>
      </c>
      <c r="S153" s="33">
        <v>5</v>
      </c>
      <c r="T153" s="33">
        <v>67</v>
      </c>
      <c r="U153" s="33">
        <v>28</v>
      </c>
      <c r="V153" s="33">
        <v>32</v>
      </c>
      <c r="W153" s="33">
        <v>9</v>
      </c>
      <c r="X153" s="33">
        <v>45</v>
      </c>
      <c r="Y153" s="33">
        <v>16</v>
      </c>
      <c r="Z153" s="33">
        <v>4</v>
      </c>
      <c r="AA153" s="33">
        <v>1</v>
      </c>
      <c r="AB153" s="33">
        <v>20</v>
      </c>
      <c r="AC153" s="33">
        <v>4</v>
      </c>
      <c r="AD153" s="33">
        <v>1</v>
      </c>
      <c r="AE153" s="33">
        <v>0</v>
      </c>
      <c r="AF153" s="34">
        <f t="shared" si="31"/>
        <v>555</v>
      </c>
      <c r="AG153" s="34">
        <f t="shared" si="32"/>
        <v>152</v>
      </c>
      <c r="AH153" s="34">
        <f t="shared" si="33"/>
        <v>707</v>
      </c>
      <c r="AJ153" s="107"/>
      <c r="AK153" s="108"/>
      <c r="AL153" s="32" t="s">
        <v>28</v>
      </c>
      <c r="AM153" s="32" t="s">
        <v>274</v>
      </c>
      <c r="AN153" s="47">
        <v>555</v>
      </c>
      <c r="AO153" s="47">
        <v>152</v>
      </c>
    </row>
    <row r="154" spans="1:41" ht="26.25" customHeight="1">
      <c r="A154" s="105" t="s">
        <v>205</v>
      </c>
      <c r="B154" s="106"/>
      <c r="C154" s="32" t="s">
        <v>1</v>
      </c>
      <c r="D154" s="33">
        <v>0</v>
      </c>
      <c r="E154" s="33">
        <v>0</v>
      </c>
      <c r="F154" s="33">
        <v>0</v>
      </c>
      <c r="G154" s="33">
        <v>0</v>
      </c>
      <c r="H154" s="33">
        <v>45</v>
      </c>
      <c r="I154" s="33">
        <v>40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14</v>
      </c>
      <c r="U154" s="33">
        <v>7</v>
      </c>
      <c r="V154" s="33">
        <v>0</v>
      </c>
      <c r="W154" s="33">
        <v>1</v>
      </c>
      <c r="X154" s="33">
        <v>0</v>
      </c>
      <c r="Y154" s="33">
        <v>1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4">
        <f t="shared" si="31"/>
        <v>59</v>
      </c>
      <c r="AG154" s="34">
        <f t="shared" si="32"/>
        <v>49</v>
      </c>
      <c r="AH154" s="34">
        <f t="shared" si="33"/>
        <v>108</v>
      </c>
      <c r="AJ154" s="105" t="s">
        <v>205</v>
      </c>
      <c r="AK154" s="106"/>
      <c r="AL154" s="32" t="s">
        <v>1</v>
      </c>
      <c r="AM154" s="32" t="s">
        <v>274</v>
      </c>
      <c r="AN154" s="47">
        <v>59</v>
      </c>
      <c r="AO154" s="47">
        <v>49</v>
      </c>
    </row>
    <row r="155" spans="1:41" ht="26.25" customHeight="1">
      <c r="A155" s="107"/>
      <c r="B155" s="108"/>
      <c r="C155" s="32" t="s">
        <v>28</v>
      </c>
      <c r="D155" s="33">
        <v>0</v>
      </c>
      <c r="E155" s="33">
        <v>0</v>
      </c>
      <c r="F155" s="33">
        <v>0</v>
      </c>
      <c r="G155" s="33">
        <v>0</v>
      </c>
      <c r="H155" s="33">
        <v>100</v>
      </c>
      <c r="I155" s="33">
        <v>85</v>
      </c>
      <c r="J155" s="33">
        <v>0</v>
      </c>
      <c r="K155" s="33">
        <v>0</v>
      </c>
      <c r="L155" s="33">
        <v>9</v>
      </c>
      <c r="M155" s="33">
        <v>10</v>
      </c>
      <c r="N155" s="33">
        <v>0</v>
      </c>
      <c r="O155" s="33">
        <v>0</v>
      </c>
      <c r="P155" s="33">
        <v>0</v>
      </c>
      <c r="Q155" s="33">
        <v>0</v>
      </c>
      <c r="R155" s="33">
        <v>16</v>
      </c>
      <c r="S155" s="33">
        <v>10</v>
      </c>
      <c r="T155" s="33">
        <v>21</v>
      </c>
      <c r="U155" s="33">
        <v>7</v>
      </c>
      <c r="V155" s="33">
        <v>0</v>
      </c>
      <c r="W155" s="33">
        <v>1</v>
      </c>
      <c r="X155" s="33">
        <v>1</v>
      </c>
      <c r="Y155" s="33">
        <v>1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4">
        <f t="shared" si="31"/>
        <v>147</v>
      </c>
      <c r="AG155" s="34">
        <f t="shared" si="32"/>
        <v>114</v>
      </c>
      <c r="AH155" s="34">
        <f t="shared" si="33"/>
        <v>261</v>
      </c>
      <c r="AJ155" s="107"/>
      <c r="AK155" s="108"/>
      <c r="AL155" s="32" t="s">
        <v>28</v>
      </c>
      <c r="AM155" s="32" t="s">
        <v>274</v>
      </c>
      <c r="AN155" s="47">
        <v>147</v>
      </c>
      <c r="AO155" s="47">
        <v>114</v>
      </c>
    </row>
    <row r="156" spans="1:41" ht="26.25" customHeight="1">
      <c r="A156" s="120" t="s">
        <v>275</v>
      </c>
      <c r="B156" s="139" t="s">
        <v>263</v>
      </c>
      <c r="C156" s="32" t="s">
        <v>1</v>
      </c>
      <c r="D156" s="33">
        <v>0</v>
      </c>
      <c r="E156" s="33">
        <v>0</v>
      </c>
      <c r="F156" s="33">
        <v>0</v>
      </c>
      <c r="G156" s="33">
        <v>0</v>
      </c>
      <c r="H156" s="33">
        <v>21</v>
      </c>
      <c r="I156" s="33">
        <v>4</v>
      </c>
      <c r="J156" s="33">
        <v>0</v>
      </c>
      <c r="K156" s="33">
        <v>0</v>
      </c>
      <c r="L156" s="33">
        <v>2</v>
      </c>
      <c r="M156" s="33">
        <v>1</v>
      </c>
      <c r="N156" s="33">
        <v>0</v>
      </c>
      <c r="O156" s="33">
        <v>0</v>
      </c>
      <c r="P156" s="33">
        <v>0</v>
      </c>
      <c r="Q156" s="33">
        <v>1</v>
      </c>
      <c r="R156" s="33">
        <v>0</v>
      </c>
      <c r="S156" s="33">
        <v>0</v>
      </c>
      <c r="T156" s="33">
        <v>3</v>
      </c>
      <c r="U156" s="33">
        <v>1</v>
      </c>
      <c r="V156" s="33">
        <v>1</v>
      </c>
      <c r="W156" s="33">
        <v>1</v>
      </c>
      <c r="X156" s="33">
        <v>0</v>
      </c>
      <c r="Y156" s="33">
        <v>1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4">
        <f t="shared" si="31"/>
        <v>27</v>
      </c>
      <c r="AG156" s="34">
        <f t="shared" si="32"/>
        <v>9</v>
      </c>
      <c r="AH156" s="34">
        <f t="shared" si="33"/>
        <v>36</v>
      </c>
      <c r="AJ156" s="120" t="s">
        <v>275</v>
      </c>
      <c r="AK156" s="105" t="s">
        <v>263</v>
      </c>
      <c r="AL156" s="32" t="s">
        <v>1</v>
      </c>
      <c r="AM156" s="32" t="s">
        <v>274</v>
      </c>
      <c r="AN156" s="47">
        <v>27</v>
      </c>
      <c r="AO156" s="47">
        <v>9</v>
      </c>
    </row>
    <row r="157" spans="1:41" ht="26.25" customHeight="1">
      <c r="A157" s="120"/>
      <c r="B157" s="140"/>
      <c r="C157" s="32" t="s">
        <v>28</v>
      </c>
      <c r="D157" s="33">
        <v>8</v>
      </c>
      <c r="E157" s="33">
        <v>0</v>
      </c>
      <c r="F157" s="33">
        <v>4</v>
      </c>
      <c r="G157" s="33">
        <v>1</v>
      </c>
      <c r="H157" s="33">
        <v>118</v>
      </c>
      <c r="I157" s="33">
        <v>29</v>
      </c>
      <c r="J157" s="33">
        <v>4</v>
      </c>
      <c r="K157" s="33">
        <v>0</v>
      </c>
      <c r="L157" s="33">
        <v>20</v>
      </c>
      <c r="M157" s="33">
        <v>1</v>
      </c>
      <c r="N157" s="33">
        <v>0</v>
      </c>
      <c r="O157" s="33">
        <v>0</v>
      </c>
      <c r="P157" s="33">
        <v>0</v>
      </c>
      <c r="Q157" s="33">
        <v>1</v>
      </c>
      <c r="R157" s="33">
        <v>0</v>
      </c>
      <c r="S157" s="33">
        <v>0</v>
      </c>
      <c r="T157" s="33">
        <v>3</v>
      </c>
      <c r="U157" s="33">
        <v>5</v>
      </c>
      <c r="V157" s="33">
        <v>6</v>
      </c>
      <c r="W157" s="33">
        <v>2</v>
      </c>
      <c r="X157" s="33">
        <v>0</v>
      </c>
      <c r="Y157" s="33">
        <v>1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4">
        <f t="shared" si="31"/>
        <v>163</v>
      </c>
      <c r="AG157" s="34">
        <f t="shared" si="32"/>
        <v>40</v>
      </c>
      <c r="AH157" s="34">
        <f t="shared" si="33"/>
        <v>203</v>
      </c>
      <c r="AJ157" s="120"/>
      <c r="AK157" s="107"/>
      <c r="AL157" s="32" t="s">
        <v>28</v>
      </c>
      <c r="AM157" s="32" t="s">
        <v>274</v>
      </c>
      <c r="AN157" s="47">
        <v>163</v>
      </c>
      <c r="AO157" s="47">
        <v>40</v>
      </c>
    </row>
    <row r="158" spans="1:41" ht="26.25" customHeight="1">
      <c r="A158" s="120"/>
      <c r="B158" s="139" t="s">
        <v>276</v>
      </c>
      <c r="C158" s="32" t="s">
        <v>1</v>
      </c>
      <c r="D158" s="33">
        <v>1</v>
      </c>
      <c r="E158" s="33">
        <v>0</v>
      </c>
      <c r="F158" s="33">
        <v>0</v>
      </c>
      <c r="G158" s="33">
        <v>0</v>
      </c>
      <c r="H158" s="33">
        <v>14</v>
      </c>
      <c r="I158" s="33">
        <v>3</v>
      </c>
      <c r="J158" s="33">
        <v>1</v>
      </c>
      <c r="K158" s="33">
        <v>0</v>
      </c>
      <c r="L158" s="33">
        <v>3</v>
      </c>
      <c r="M158" s="33">
        <v>0</v>
      </c>
      <c r="N158" s="33">
        <v>1</v>
      </c>
      <c r="O158" s="33">
        <v>0</v>
      </c>
      <c r="P158" s="33">
        <v>0</v>
      </c>
      <c r="Q158" s="33">
        <v>0</v>
      </c>
      <c r="R158" s="33">
        <v>2</v>
      </c>
      <c r="S158" s="33">
        <v>0</v>
      </c>
      <c r="T158" s="33">
        <v>7</v>
      </c>
      <c r="U158" s="33">
        <v>4</v>
      </c>
      <c r="V158" s="33">
        <v>3</v>
      </c>
      <c r="W158" s="33">
        <v>0</v>
      </c>
      <c r="X158" s="33">
        <v>2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4">
        <f t="shared" si="31"/>
        <v>34</v>
      </c>
      <c r="AG158" s="34">
        <f t="shared" si="32"/>
        <v>7</v>
      </c>
      <c r="AH158" s="34">
        <f t="shared" si="33"/>
        <v>41</v>
      </c>
      <c r="AJ158" s="120"/>
      <c r="AK158" s="105" t="s">
        <v>276</v>
      </c>
      <c r="AL158" s="32" t="s">
        <v>1</v>
      </c>
      <c r="AM158" s="32" t="s">
        <v>274</v>
      </c>
      <c r="AN158" s="47">
        <v>34</v>
      </c>
      <c r="AO158" s="47">
        <v>7</v>
      </c>
    </row>
    <row r="159" spans="1:41" ht="26.25" customHeight="1">
      <c r="A159" s="120"/>
      <c r="B159" s="140"/>
      <c r="C159" s="32" t="s">
        <v>28</v>
      </c>
      <c r="D159" s="33">
        <v>3</v>
      </c>
      <c r="E159" s="33">
        <v>0</v>
      </c>
      <c r="F159" s="33">
        <v>1</v>
      </c>
      <c r="G159" s="33">
        <v>0</v>
      </c>
      <c r="H159" s="33">
        <v>99</v>
      </c>
      <c r="I159" s="33">
        <v>24</v>
      </c>
      <c r="J159" s="33">
        <v>6</v>
      </c>
      <c r="K159" s="33">
        <v>0</v>
      </c>
      <c r="L159" s="33">
        <v>17</v>
      </c>
      <c r="M159" s="33">
        <v>1</v>
      </c>
      <c r="N159" s="33">
        <v>1</v>
      </c>
      <c r="O159" s="33">
        <v>0</v>
      </c>
      <c r="P159" s="33">
        <v>0</v>
      </c>
      <c r="Q159" s="33">
        <v>0</v>
      </c>
      <c r="R159" s="33">
        <v>108</v>
      </c>
      <c r="S159" s="33">
        <v>6</v>
      </c>
      <c r="T159" s="33">
        <v>28</v>
      </c>
      <c r="U159" s="33">
        <v>5</v>
      </c>
      <c r="V159" s="33">
        <v>18</v>
      </c>
      <c r="W159" s="33">
        <v>3</v>
      </c>
      <c r="X159" s="33">
        <v>6</v>
      </c>
      <c r="Y159" s="33">
        <v>0</v>
      </c>
      <c r="Z159" s="33">
        <v>0</v>
      </c>
      <c r="AA159" s="33">
        <v>0</v>
      </c>
      <c r="AB159" s="33">
        <v>2</v>
      </c>
      <c r="AC159" s="33">
        <v>0</v>
      </c>
      <c r="AD159" s="33">
        <v>1</v>
      </c>
      <c r="AE159" s="33">
        <v>0</v>
      </c>
      <c r="AF159" s="34">
        <f t="shared" si="31"/>
        <v>290</v>
      </c>
      <c r="AG159" s="34">
        <f t="shared" si="32"/>
        <v>39</v>
      </c>
      <c r="AH159" s="34">
        <f t="shared" si="33"/>
        <v>329</v>
      </c>
      <c r="AJ159" s="120"/>
      <c r="AK159" s="107"/>
      <c r="AL159" s="32" t="s">
        <v>28</v>
      </c>
      <c r="AM159" s="32" t="s">
        <v>274</v>
      </c>
      <c r="AN159" s="47">
        <v>290</v>
      </c>
      <c r="AO159" s="47">
        <v>39</v>
      </c>
    </row>
    <row r="160" spans="1:41" ht="26.25" customHeight="1">
      <c r="A160" s="120"/>
      <c r="B160" s="139" t="s">
        <v>277</v>
      </c>
      <c r="C160" s="32" t="s">
        <v>1</v>
      </c>
      <c r="D160" s="33">
        <v>0</v>
      </c>
      <c r="E160" s="33">
        <v>1</v>
      </c>
      <c r="F160" s="33">
        <v>1</v>
      </c>
      <c r="G160" s="33">
        <v>0</v>
      </c>
      <c r="H160" s="33">
        <v>44</v>
      </c>
      <c r="I160" s="33">
        <v>1</v>
      </c>
      <c r="J160" s="33">
        <v>0</v>
      </c>
      <c r="K160" s="33">
        <v>0</v>
      </c>
      <c r="L160" s="33">
        <v>9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1</v>
      </c>
      <c r="S160" s="33">
        <v>0</v>
      </c>
      <c r="T160" s="33">
        <v>6</v>
      </c>
      <c r="U160" s="33">
        <v>0</v>
      </c>
      <c r="V160" s="33">
        <v>2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1</v>
      </c>
      <c r="AE160" s="33">
        <v>0</v>
      </c>
      <c r="AF160" s="34">
        <f t="shared" si="31"/>
        <v>64</v>
      </c>
      <c r="AG160" s="34">
        <f t="shared" si="32"/>
        <v>2</v>
      </c>
      <c r="AH160" s="34">
        <f t="shared" si="33"/>
        <v>66</v>
      </c>
      <c r="AJ160" s="120"/>
      <c r="AK160" s="105" t="s">
        <v>277</v>
      </c>
      <c r="AL160" s="32" t="s">
        <v>1</v>
      </c>
      <c r="AM160" s="32" t="s">
        <v>274</v>
      </c>
      <c r="AN160" s="47">
        <v>64</v>
      </c>
      <c r="AO160" s="47">
        <v>2</v>
      </c>
    </row>
    <row r="161" spans="1:41" ht="26.25" customHeight="1">
      <c r="A161" s="120"/>
      <c r="B161" s="140"/>
      <c r="C161" s="32" t="s">
        <v>28</v>
      </c>
      <c r="D161" s="33">
        <v>2</v>
      </c>
      <c r="E161" s="33">
        <v>1</v>
      </c>
      <c r="F161" s="33">
        <v>1</v>
      </c>
      <c r="G161" s="33">
        <v>0</v>
      </c>
      <c r="H161" s="33">
        <v>205</v>
      </c>
      <c r="I161" s="33">
        <v>11</v>
      </c>
      <c r="J161" s="33">
        <v>2</v>
      </c>
      <c r="K161" s="33">
        <v>0</v>
      </c>
      <c r="L161" s="33">
        <v>17</v>
      </c>
      <c r="M161" s="33">
        <v>0</v>
      </c>
      <c r="N161" s="33">
        <v>3</v>
      </c>
      <c r="O161" s="33">
        <v>1</v>
      </c>
      <c r="P161" s="33">
        <v>2</v>
      </c>
      <c r="Q161" s="33">
        <v>0</v>
      </c>
      <c r="R161" s="33">
        <v>4</v>
      </c>
      <c r="S161" s="33">
        <v>0</v>
      </c>
      <c r="T161" s="33">
        <v>39</v>
      </c>
      <c r="U161" s="33">
        <v>0</v>
      </c>
      <c r="V161" s="33">
        <v>5</v>
      </c>
      <c r="W161" s="33">
        <v>0</v>
      </c>
      <c r="X161" s="33">
        <v>1</v>
      </c>
      <c r="Y161" s="33">
        <v>0</v>
      </c>
      <c r="Z161" s="33">
        <v>0</v>
      </c>
      <c r="AA161" s="33">
        <v>0</v>
      </c>
      <c r="AB161" s="33">
        <v>1</v>
      </c>
      <c r="AC161" s="33">
        <v>0</v>
      </c>
      <c r="AD161" s="33">
        <v>1</v>
      </c>
      <c r="AE161" s="33">
        <v>0</v>
      </c>
      <c r="AF161" s="34">
        <f t="shared" si="31"/>
        <v>283</v>
      </c>
      <c r="AG161" s="34">
        <f t="shared" si="32"/>
        <v>13</v>
      </c>
      <c r="AH161" s="34">
        <f t="shared" si="33"/>
        <v>296</v>
      </c>
      <c r="AJ161" s="120"/>
      <c r="AK161" s="107"/>
      <c r="AL161" s="32" t="s">
        <v>28</v>
      </c>
      <c r="AM161" s="32" t="s">
        <v>274</v>
      </c>
      <c r="AN161" s="47">
        <v>283</v>
      </c>
      <c r="AO161" s="47">
        <v>13</v>
      </c>
    </row>
    <row r="162" spans="1:41" ht="26.25" customHeight="1">
      <c r="A162" s="120"/>
      <c r="B162" s="139" t="s">
        <v>278</v>
      </c>
      <c r="C162" s="32" t="s">
        <v>1</v>
      </c>
      <c r="D162" s="33">
        <v>0</v>
      </c>
      <c r="E162" s="33">
        <v>0</v>
      </c>
      <c r="F162" s="33">
        <v>0</v>
      </c>
      <c r="G162" s="33">
        <v>0</v>
      </c>
      <c r="H162" s="33">
        <v>6</v>
      </c>
      <c r="I162" s="33">
        <v>4</v>
      </c>
      <c r="J162" s="33">
        <v>6</v>
      </c>
      <c r="K162" s="33">
        <v>4</v>
      </c>
      <c r="L162" s="33">
        <v>2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2</v>
      </c>
      <c r="U162" s="33">
        <v>0</v>
      </c>
      <c r="V162" s="33">
        <v>2</v>
      </c>
      <c r="W162" s="33">
        <v>2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4">
        <f t="shared" si="31"/>
        <v>18</v>
      </c>
      <c r="AG162" s="34">
        <f t="shared" si="32"/>
        <v>10</v>
      </c>
      <c r="AH162" s="34">
        <f t="shared" si="33"/>
        <v>28</v>
      </c>
      <c r="AJ162" s="120"/>
      <c r="AK162" s="105" t="s">
        <v>278</v>
      </c>
      <c r="AL162" s="32" t="s">
        <v>1</v>
      </c>
      <c r="AM162" s="32" t="s">
        <v>274</v>
      </c>
      <c r="AN162" s="47">
        <v>18</v>
      </c>
      <c r="AO162" s="47">
        <v>10</v>
      </c>
    </row>
    <row r="163" spans="1:41" ht="26.25" customHeight="1">
      <c r="A163" s="120"/>
      <c r="B163" s="140"/>
      <c r="C163" s="32" t="s">
        <v>28</v>
      </c>
      <c r="D163" s="33">
        <v>6</v>
      </c>
      <c r="E163" s="33">
        <v>2</v>
      </c>
      <c r="F163" s="33">
        <v>8</v>
      </c>
      <c r="G163" s="33">
        <v>0</v>
      </c>
      <c r="H163" s="33">
        <v>62</v>
      </c>
      <c r="I163" s="33">
        <v>36</v>
      </c>
      <c r="J163" s="33">
        <v>9</v>
      </c>
      <c r="K163" s="33">
        <v>5</v>
      </c>
      <c r="L163" s="33">
        <v>52</v>
      </c>
      <c r="M163" s="33">
        <v>22</v>
      </c>
      <c r="N163" s="33">
        <v>3</v>
      </c>
      <c r="O163" s="33">
        <v>0</v>
      </c>
      <c r="P163" s="33">
        <v>2</v>
      </c>
      <c r="Q163" s="33">
        <v>0</v>
      </c>
      <c r="R163" s="33">
        <v>11</v>
      </c>
      <c r="S163" s="33">
        <v>4</v>
      </c>
      <c r="T163" s="33">
        <v>14</v>
      </c>
      <c r="U163" s="33">
        <v>8</v>
      </c>
      <c r="V163" s="33">
        <v>15</v>
      </c>
      <c r="W163" s="33">
        <v>11</v>
      </c>
      <c r="X163" s="33">
        <v>1</v>
      </c>
      <c r="Y163" s="33">
        <v>0</v>
      </c>
      <c r="Z163" s="33">
        <v>0</v>
      </c>
      <c r="AA163" s="33">
        <v>1</v>
      </c>
      <c r="AB163" s="33">
        <v>4</v>
      </c>
      <c r="AC163" s="33">
        <v>1</v>
      </c>
      <c r="AD163" s="33">
        <v>2</v>
      </c>
      <c r="AE163" s="33">
        <v>0</v>
      </c>
      <c r="AF163" s="34">
        <f t="shared" si="31"/>
        <v>189</v>
      </c>
      <c r="AG163" s="34">
        <f t="shared" si="32"/>
        <v>90</v>
      </c>
      <c r="AH163" s="34">
        <f t="shared" si="33"/>
        <v>279</v>
      </c>
      <c r="AJ163" s="120"/>
      <c r="AK163" s="107"/>
      <c r="AL163" s="32" t="s">
        <v>28</v>
      </c>
      <c r="AM163" s="32" t="s">
        <v>274</v>
      </c>
      <c r="AN163" s="47">
        <v>189</v>
      </c>
      <c r="AO163" s="47">
        <v>90</v>
      </c>
    </row>
    <row r="164" spans="1:41" ht="26.25" customHeight="1">
      <c r="A164" s="120"/>
      <c r="B164" s="139" t="s">
        <v>279</v>
      </c>
      <c r="C164" s="32" t="s">
        <v>1</v>
      </c>
      <c r="D164" s="33">
        <v>0</v>
      </c>
      <c r="E164" s="33">
        <v>0</v>
      </c>
      <c r="F164" s="33">
        <v>0</v>
      </c>
      <c r="G164" s="33">
        <v>0</v>
      </c>
      <c r="H164" s="33">
        <v>10</v>
      </c>
      <c r="I164" s="33">
        <v>4</v>
      </c>
      <c r="J164" s="33">
        <v>0</v>
      </c>
      <c r="K164" s="33">
        <v>0</v>
      </c>
      <c r="L164" s="33">
        <v>1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3</v>
      </c>
      <c r="V164" s="33">
        <v>1</v>
      </c>
      <c r="W164" s="33">
        <v>1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4">
        <f t="shared" si="31"/>
        <v>12</v>
      </c>
      <c r="AG164" s="34">
        <f t="shared" si="32"/>
        <v>8</v>
      </c>
      <c r="AH164" s="34">
        <f t="shared" si="33"/>
        <v>20</v>
      </c>
      <c r="AJ164" s="120"/>
      <c r="AK164" s="105" t="s">
        <v>279</v>
      </c>
      <c r="AL164" s="32" t="s">
        <v>1</v>
      </c>
      <c r="AM164" s="32" t="s">
        <v>274</v>
      </c>
      <c r="AN164" s="47">
        <v>12</v>
      </c>
      <c r="AO164" s="47">
        <v>8</v>
      </c>
    </row>
    <row r="165" spans="1:41" ht="26.25" customHeight="1">
      <c r="A165" s="120"/>
      <c r="B165" s="140"/>
      <c r="C165" s="32" t="s">
        <v>28</v>
      </c>
      <c r="D165" s="33">
        <v>0</v>
      </c>
      <c r="E165" s="33">
        <v>0</v>
      </c>
      <c r="F165" s="33">
        <v>0</v>
      </c>
      <c r="G165" s="33">
        <v>0</v>
      </c>
      <c r="H165" s="33">
        <v>31</v>
      </c>
      <c r="I165" s="33">
        <v>10</v>
      </c>
      <c r="J165" s="33">
        <v>0</v>
      </c>
      <c r="K165" s="33">
        <v>1</v>
      </c>
      <c r="L165" s="33">
        <v>1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7</v>
      </c>
      <c r="V165" s="33">
        <v>6</v>
      </c>
      <c r="W165" s="33">
        <v>2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4">
        <f t="shared" si="31"/>
        <v>38</v>
      </c>
      <c r="AG165" s="34">
        <f t="shared" si="32"/>
        <v>20</v>
      </c>
      <c r="AH165" s="34">
        <f t="shared" si="33"/>
        <v>58</v>
      </c>
      <c r="AJ165" s="120"/>
      <c r="AK165" s="107"/>
      <c r="AL165" s="32" t="s">
        <v>28</v>
      </c>
      <c r="AM165" s="32" t="s">
        <v>274</v>
      </c>
      <c r="AN165" s="47">
        <v>38</v>
      </c>
      <c r="AO165" s="47">
        <v>20</v>
      </c>
    </row>
    <row r="166" spans="1:41" ht="26.25" customHeight="1">
      <c r="A166" s="120"/>
      <c r="B166" s="139" t="s">
        <v>280</v>
      </c>
      <c r="C166" s="32" t="s">
        <v>1</v>
      </c>
      <c r="D166" s="33">
        <v>1</v>
      </c>
      <c r="E166" s="33">
        <v>0</v>
      </c>
      <c r="F166" s="33">
        <v>1</v>
      </c>
      <c r="G166" s="33">
        <v>0</v>
      </c>
      <c r="H166" s="33">
        <v>2</v>
      </c>
      <c r="I166" s="33">
        <v>0</v>
      </c>
      <c r="J166" s="33">
        <v>1</v>
      </c>
      <c r="K166" s="33">
        <v>0</v>
      </c>
      <c r="L166" s="33">
        <v>2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2</v>
      </c>
      <c r="W166" s="33">
        <v>0</v>
      </c>
      <c r="X166" s="33">
        <v>1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4">
        <f t="shared" si="31"/>
        <v>10</v>
      </c>
      <c r="AG166" s="34">
        <f t="shared" si="32"/>
        <v>0</v>
      </c>
      <c r="AH166" s="34">
        <f t="shared" si="33"/>
        <v>10</v>
      </c>
      <c r="AJ166" s="120"/>
      <c r="AK166" s="105" t="s">
        <v>280</v>
      </c>
      <c r="AL166" s="32" t="s">
        <v>1</v>
      </c>
      <c r="AM166" s="32" t="s">
        <v>274</v>
      </c>
      <c r="AN166" s="47">
        <v>10</v>
      </c>
      <c r="AO166" s="47">
        <v>0</v>
      </c>
    </row>
    <row r="167" spans="1:41" ht="26.25" customHeight="1">
      <c r="A167" s="120"/>
      <c r="B167" s="140"/>
      <c r="C167" s="32" t="s">
        <v>28</v>
      </c>
      <c r="D167" s="33">
        <v>5</v>
      </c>
      <c r="E167" s="33">
        <v>0</v>
      </c>
      <c r="F167" s="33">
        <v>2</v>
      </c>
      <c r="G167" s="33">
        <v>0</v>
      </c>
      <c r="H167" s="33">
        <v>76</v>
      </c>
      <c r="I167" s="33">
        <v>8</v>
      </c>
      <c r="J167" s="33">
        <v>7</v>
      </c>
      <c r="K167" s="33">
        <v>0</v>
      </c>
      <c r="L167" s="33">
        <v>36</v>
      </c>
      <c r="M167" s="33">
        <v>1</v>
      </c>
      <c r="N167" s="33">
        <v>0</v>
      </c>
      <c r="O167" s="33">
        <v>0</v>
      </c>
      <c r="P167" s="33">
        <v>1</v>
      </c>
      <c r="Q167" s="33">
        <v>0</v>
      </c>
      <c r="R167" s="33">
        <v>4</v>
      </c>
      <c r="S167" s="33">
        <v>1</v>
      </c>
      <c r="T167" s="33">
        <v>9</v>
      </c>
      <c r="U167" s="33">
        <v>0</v>
      </c>
      <c r="V167" s="33">
        <v>7</v>
      </c>
      <c r="W167" s="33">
        <v>0</v>
      </c>
      <c r="X167" s="33">
        <v>2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4">
        <f t="shared" si="31"/>
        <v>149</v>
      </c>
      <c r="AG167" s="34">
        <f t="shared" si="32"/>
        <v>10</v>
      </c>
      <c r="AH167" s="34">
        <f t="shared" si="33"/>
        <v>159</v>
      </c>
      <c r="AJ167" s="120"/>
      <c r="AK167" s="107"/>
      <c r="AL167" s="32" t="s">
        <v>28</v>
      </c>
      <c r="AM167" s="32" t="s">
        <v>274</v>
      </c>
      <c r="AN167" s="47">
        <v>149</v>
      </c>
      <c r="AO167" s="47">
        <v>10</v>
      </c>
    </row>
    <row r="168" spans="1:41" ht="26.25" customHeight="1">
      <c r="A168" s="120"/>
      <c r="B168" s="139" t="s">
        <v>281</v>
      </c>
      <c r="C168" s="32" t="s">
        <v>1</v>
      </c>
      <c r="D168" s="33">
        <v>0</v>
      </c>
      <c r="E168" s="33">
        <v>0</v>
      </c>
      <c r="F168" s="33">
        <v>0</v>
      </c>
      <c r="G168" s="33">
        <v>0</v>
      </c>
      <c r="H168" s="33">
        <v>22</v>
      </c>
      <c r="I168" s="33">
        <v>6</v>
      </c>
      <c r="J168" s="33">
        <v>1</v>
      </c>
      <c r="K168" s="33">
        <v>0</v>
      </c>
      <c r="L168" s="33">
        <v>3</v>
      </c>
      <c r="M168" s="33">
        <v>1</v>
      </c>
      <c r="N168" s="33">
        <v>0</v>
      </c>
      <c r="O168" s="33">
        <v>0</v>
      </c>
      <c r="P168" s="33">
        <v>0</v>
      </c>
      <c r="Q168" s="33">
        <v>0</v>
      </c>
      <c r="R168" s="33">
        <v>1</v>
      </c>
      <c r="S168" s="33">
        <v>0</v>
      </c>
      <c r="T168" s="33">
        <v>8</v>
      </c>
      <c r="U168" s="33">
        <v>0</v>
      </c>
      <c r="V168" s="33">
        <v>5</v>
      </c>
      <c r="W168" s="33">
        <v>1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34">
        <f t="shared" si="31"/>
        <v>40</v>
      </c>
      <c r="AG168" s="34">
        <f t="shared" si="32"/>
        <v>8</v>
      </c>
      <c r="AH168" s="34">
        <f t="shared" si="33"/>
        <v>48</v>
      </c>
      <c r="AJ168" s="120"/>
      <c r="AK168" s="121" t="s">
        <v>281</v>
      </c>
      <c r="AL168" s="32" t="s">
        <v>1</v>
      </c>
      <c r="AM168" s="32" t="s">
        <v>274</v>
      </c>
      <c r="AN168" s="47">
        <v>40</v>
      </c>
      <c r="AO168" s="47">
        <v>8</v>
      </c>
    </row>
    <row r="169" spans="1:41" ht="26.25" customHeight="1">
      <c r="A169" s="120"/>
      <c r="B169" s="140"/>
      <c r="C169" s="32" t="s">
        <v>28</v>
      </c>
      <c r="D169" s="33">
        <v>8</v>
      </c>
      <c r="E169" s="33">
        <v>0</v>
      </c>
      <c r="F169" s="33">
        <v>1</v>
      </c>
      <c r="G169" s="33">
        <v>0</v>
      </c>
      <c r="H169" s="33">
        <v>109</v>
      </c>
      <c r="I169" s="33">
        <v>19</v>
      </c>
      <c r="J169" s="33">
        <v>2</v>
      </c>
      <c r="K169" s="33">
        <v>0</v>
      </c>
      <c r="L169" s="33">
        <v>13</v>
      </c>
      <c r="M169" s="33">
        <v>1</v>
      </c>
      <c r="N169" s="33">
        <v>0</v>
      </c>
      <c r="O169" s="33">
        <v>0</v>
      </c>
      <c r="P169" s="33">
        <v>0</v>
      </c>
      <c r="Q169" s="33">
        <v>0</v>
      </c>
      <c r="R169" s="33">
        <v>10</v>
      </c>
      <c r="S169" s="33">
        <v>0</v>
      </c>
      <c r="T169" s="33">
        <v>24</v>
      </c>
      <c r="U169" s="33">
        <v>4</v>
      </c>
      <c r="V169" s="33">
        <v>12</v>
      </c>
      <c r="W169" s="33">
        <v>1</v>
      </c>
      <c r="X169" s="33">
        <v>3</v>
      </c>
      <c r="Y169" s="33">
        <v>0</v>
      </c>
      <c r="Z169" s="33">
        <v>0</v>
      </c>
      <c r="AA169" s="33">
        <v>0</v>
      </c>
      <c r="AB169" s="33">
        <v>4</v>
      </c>
      <c r="AC169" s="33">
        <v>0</v>
      </c>
      <c r="AD169" s="33">
        <v>0</v>
      </c>
      <c r="AE169" s="33">
        <v>0</v>
      </c>
      <c r="AF169" s="34">
        <f t="shared" si="31"/>
        <v>186</v>
      </c>
      <c r="AG169" s="34">
        <f t="shared" si="32"/>
        <v>25</v>
      </c>
      <c r="AH169" s="34">
        <f t="shared" si="33"/>
        <v>211</v>
      </c>
      <c r="AJ169" s="120"/>
      <c r="AK169" s="121"/>
      <c r="AL169" s="32" t="s">
        <v>28</v>
      </c>
      <c r="AM169" s="32" t="s">
        <v>274</v>
      </c>
      <c r="AN169" s="47">
        <v>186</v>
      </c>
      <c r="AO169" s="47">
        <v>25</v>
      </c>
    </row>
    <row r="170" spans="1:41" ht="26.25" customHeight="1">
      <c r="A170" s="120"/>
      <c r="B170" s="122" t="s">
        <v>36</v>
      </c>
      <c r="C170" s="35" t="s">
        <v>1</v>
      </c>
      <c r="D170" s="36">
        <f aca="true" t="shared" si="34" ref="D170:AH170">+D156+D158+D160+D162+D164+D166+D168</f>
        <v>2</v>
      </c>
      <c r="E170" s="36">
        <f t="shared" si="34"/>
        <v>1</v>
      </c>
      <c r="F170" s="36">
        <f t="shared" si="34"/>
        <v>2</v>
      </c>
      <c r="G170" s="36">
        <f t="shared" si="34"/>
        <v>0</v>
      </c>
      <c r="H170" s="36">
        <f t="shared" si="34"/>
        <v>119</v>
      </c>
      <c r="I170" s="36">
        <f t="shared" si="34"/>
        <v>22</v>
      </c>
      <c r="J170" s="36">
        <f t="shared" si="34"/>
        <v>9</v>
      </c>
      <c r="K170" s="36">
        <f t="shared" si="34"/>
        <v>4</v>
      </c>
      <c r="L170" s="36">
        <f t="shared" si="34"/>
        <v>22</v>
      </c>
      <c r="M170" s="36">
        <f t="shared" si="34"/>
        <v>2</v>
      </c>
      <c r="N170" s="36">
        <f t="shared" si="34"/>
        <v>1</v>
      </c>
      <c r="O170" s="36">
        <f t="shared" si="34"/>
        <v>0</v>
      </c>
      <c r="P170" s="36">
        <f t="shared" si="34"/>
        <v>0</v>
      </c>
      <c r="Q170" s="36">
        <f t="shared" si="34"/>
        <v>1</v>
      </c>
      <c r="R170" s="36">
        <f t="shared" si="34"/>
        <v>4</v>
      </c>
      <c r="S170" s="36">
        <f t="shared" si="34"/>
        <v>0</v>
      </c>
      <c r="T170" s="36">
        <f t="shared" si="34"/>
        <v>26</v>
      </c>
      <c r="U170" s="36">
        <f t="shared" si="34"/>
        <v>8</v>
      </c>
      <c r="V170" s="36">
        <f t="shared" si="34"/>
        <v>16</v>
      </c>
      <c r="W170" s="36">
        <f t="shared" si="34"/>
        <v>5</v>
      </c>
      <c r="X170" s="36">
        <f t="shared" si="34"/>
        <v>3</v>
      </c>
      <c r="Y170" s="36">
        <f t="shared" si="34"/>
        <v>1</v>
      </c>
      <c r="Z170" s="36">
        <f t="shared" si="34"/>
        <v>0</v>
      </c>
      <c r="AA170" s="36">
        <f t="shared" si="34"/>
        <v>0</v>
      </c>
      <c r="AB170" s="36">
        <f t="shared" si="34"/>
        <v>0</v>
      </c>
      <c r="AC170" s="36">
        <f t="shared" si="34"/>
        <v>0</v>
      </c>
      <c r="AD170" s="36">
        <f t="shared" si="34"/>
        <v>1</v>
      </c>
      <c r="AE170" s="36">
        <f t="shared" si="34"/>
        <v>0</v>
      </c>
      <c r="AF170" s="34">
        <f t="shared" si="34"/>
        <v>205</v>
      </c>
      <c r="AG170" s="34">
        <f t="shared" si="34"/>
        <v>44</v>
      </c>
      <c r="AH170" s="34">
        <f t="shared" si="34"/>
        <v>249</v>
      </c>
      <c r="AJ170" s="120"/>
      <c r="AK170" s="122" t="s">
        <v>36</v>
      </c>
      <c r="AL170" s="35" t="s">
        <v>1</v>
      </c>
      <c r="AM170" s="35" t="s">
        <v>274</v>
      </c>
      <c r="AN170" s="54">
        <f>+AN156+AN158+AN160+AN162+AN164+AN166+AN168</f>
        <v>205</v>
      </c>
      <c r="AO170" s="54">
        <f>+AO156+AO158+AO160+AO162+AO164+AO166+AO168</f>
        <v>44</v>
      </c>
    </row>
    <row r="171" spans="1:41" ht="26.25" customHeight="1">
      <c r="A171" s="120"/>
      <c r="B171" s="123"/>
      <c r="C171" s="35" t="s">
        <v>28</v>
      </c>
      <c r="D171" s="36">
        <f aca="true" t="shared" si="35" ref="D171:AH171">+D157+D159+D161+D163+D165+D167+D169</f>
        <v>32</v>
      </c>
      <c r="E171" s="36">
        <f t="shared" si="35"/>
        <v>3</v>
      </c>
      <c r="F171" s="36">
        <f t="shared" si="35"/>
        <v>17</v>
      </c>
      <c r="G171" s="36">
        <f t="shared" si="35"/>
        <v>1</v>
      </c>
      <c r="H171" s="36">
        <f t="shared" si="35"/>
        <v>700</v>
      </c>
      <c r="I171" s="36">
        <f t="shared" si="35"/>
        <v>137</v>
      </c>
      <c r="J171" s="36">
        <f t="shared" si="35"/>
        <v>30</v>
      </c>
      <c r="K171" s="36">
        <f t="shared" si="35"/>
        <v>6</v>
      </c>
      <c r="L171" s="36">
        <f t="shared" si="35"/>
        <v>156</v>
      </c>
      <c r="M171" s="36">
        <f t="shared" si="35"/>
        <v>26</v>
      </c>
      <c r="N171" s="36">
        <f t="shared" si="35"/>
        <v>7</v>
      </c>
      <c r="O171" s="36">
        <f t="shared" si="35"/>
        <v>1</v>
      </c>
      <c r="P171" s="36">
        <f t="shared" si="35"/>
        <v>5</v>
      </c>
      <c r="Q171" s="36">
        <f t="shared" si="35"/>
        <v>1</v>
      </c>
      <c r="R171" s="36">
        <f t="shared" si="35"/>
        <v>137</v>
      </c>
      <c r="S171" s="36">
        <f t="shared" si="35"/>
        <v>11</v>
      </c>
      <c r="T171" s="36">
        <f t="shared" si="35"/>
        <v>117</v>
      </c>
      <c r="U171" s="36">
        <f t="shared" si="35"/>
        <v>29</v>
      </c>
      <c r="V171" s="36">
        <f t="shared" si="35"/>
        <v>69</v>
      </c>
      <c r="W171" s="36">
        <f t="shared" si="35"/>
        <v>19</v>
      </c>
      <c r="X171" s="36">
        <f t="shared" si="35"/>
        <v>13</v>
      </c>
      <c r="Y171" s="36">
        <f t="shared" si="35"/>
        <v>1</v>
      </c>
      <c r="Z171" s="36">
        <f t="shared" si="35"/>
        <v>0</v>
      </c>
      <c r="AA171" s="36">
        <f t="shared" si="35"/>
        <v>1</v>
      </c>
      <c r="AB171" s="36">
        <f t="shared" si="35"/>
        <v>11</v>
      </c>
      <c r="AC171" s="36">
        <f t="shared" si="35"/>
        <v>1</v>
      </c>
      <c r="AD171" s="36">
        <f t="shared" si="35"/>
        <v>4</v>
      </c>
      <c r="AE171" s="36">
        <f t="shared" si="35"/>
        <v>0</v>
      </c>
      <c r="AF171" s="34">
        <f t="shared" si="35"/>
        <v>1298</v>
      </c>
      <c r="AG171" s="34">
        <f t="shared" si="35"/>
        <v>237</v>
      </c>
      <c r="AH171" s="34">
        <f t="shared" si="35"/>
        <v>1535</v>
      </c>
      <c r="AJ171" s="120"/>
      <c r="AK171" s="123"/>
      <c r="AL171" s="35" t="s">
        <v>28</v>
      </c>
      <c r="AM171" s="35" t="s">
        <v>274</v>
      </c>
      <c r="AN171" s="54">
        <f>+AN157+AN159+AN161+AN163+AN165+AN167+AN169</f>
        <v>1298</v>
      </c>
      <c r="AO171" s="54">
        <f>+AO157+AO159+AO161+AO163+AO165+AO167+AO169</f>
        <v>237</v>
      </c>
    </row>
    <row r="172" spans="1:41" ht="26.25" customHeight="1">
      <c r="A172" s="110" t="s">
        <v>249</v>
      </c>
      <c r="B172" s="139" t="s">
        <v>282</v>
      </c>
      <c r="C172" s="32" t="s">
        <v>1</v>
      </c>
      <c r="D172" s="33">
        <v>1</v>
      </c>
      <c r="E172" s="33">
        <v>0</v>
      </c>
      <c r="F172" s="33">
        <v>1</v>
      </c>
      <c r="G172" s="33">
        <v>0</v>
      </c>
      <c r="H172" s="33">
        <v>10</v>
      </c>
      <c r="I172" s="33">
        <v>4</v>
      </c>
      <c r="J172" s="33">
        <v>1</v>
      </c>
      <c r="K172" s="33">
        <v>0</v>
      </c>
      <c r="L172" s="33">
        <v>0</v>
      </c>
      <c r="M172" s="33">
        <v>0</v>
      </c>
      <c r="N172" s="33">
        <v>1</v>
      </c>
      <c r="O172" s="33">
        <v>0</v>
      </c>
      <c r="P172" s="33">
        <v>0</v>
      </c>
      <c r="Q172" s="33">
        <v>0</v>
      </c>
      <c r="R172" s="33">
        <v>1</v>
      </c>
      <c r="S172" s="33">
        <v>0</v>
      </c>
      <c r="T172" s="33">
        <v>3</v>
      </c>
      <c r="U172" s="33">
        <v>0</v>
      </c>
      <c r="V172" s="33">
        <v>1</v>
      </c>
      <c r="W172" s="33">
        <v>0</v>
      </c>
      <c r="X172" s="33">
        <v>2</v>
      </c>
      <c r="Y172" s="33">
        <v>0</v>
      </c>
      <c r="Z172" s="33">
        <v>0</v>
      </c>
      <c r="AA172" s="33">
        <v>0</v>
      </c>
      <c r="AB172" s="33">
        <v>1</v>
      </c>
      <c r="AC172" s="33">
        <v>0</v>
      </c>
      <c r="AD172" s="33">
        <v>0</v>
      </c>
      <c r="AE172" s="33">
        <v>0</v>
      </c>
      <c r="AF172" s="34">
        <f aca="true" t="shared" si="36" ref="AF172:AF187">+D172+F172+H172+J172+L172+N172+P172+R172+T172+V172+X172+Z172+AB172+AD172</f>
        <v>22</v>
      </c>
      <c r="AG172" s="34">
        <f aca="true" t="shared" si="37" ref="AG172:AG187">+E172+G172+I172+K172+M172+O172+Q172+S172+U172+W172+Y172+AA172+AC172+AE172</f>
        <v>4</v>
      </c>
      <c r="AH172" s="34">
        <f aca="true" t="shared" si="38" ref="AH172:AH187">AG172+AF172</f>
        <v>26</v>
      </c>
      <c r="AJ172" s="110" t="s">
        <v>249</v>
      </c>
      <c r="AK172" s="105" t="s">
        <v>282</v>
      </c>
      <c r="AL172" s="32" t="s">
        <v>1</v>
      </c>
      <c r="AM172" s="32" t="s">
        <v>274</v>
      </c>
      <c r="AN172" s="47">
        <v>22</v>
      </c>
      <c r="AO172" s="47">
        <v>4</v>
      </c>
    </row>
    <row r="173" spans="1:41" ht="26.25" customHeight="1">
      <c r="A173" s="110"/>
      <c r="B173" s="140"/>
      <c r="C173" s="32" t="s">
        <v>28</v>
      </c>
      <c r="D173" s="33">
        <v>8</v>
      </c>
      <c r="E173" s="33">
        <v>2</v>
      </c>
      <c r="F173" s="33">
        <v>1</v>
      </c>
      <c r="G173" s="33">
        <v>0</v>
      </c>
      <c r="H173" s="33">
        <v>105</v>
      </c>
      <c r="I173" s="33">
        <v>8</v>
      </c>
      <c r="J173" s="33">
        <v>4</v>
      </c>
      <c r="K173" s="33">
        <v>1</v>
      </c>
      <c r="L173" s="33">
        <v>2</v>
      </c>
      <c r="M173" s="33">
        <v>1</v>
      </c>
      <c r="N173" s="33">
        <v>3</v>
      </c>
      <c r="O173" s="33">
        <v>1</v>
      </c>
      <c r="P173" s="33">
        <v>3</v>
      </c>
      <c r="Q173" s="33">
        <v>0</v>
      </c>
      <c r="R173" s="33">
        <v>4</v>
      </c>
      <c r="S173" s="33">
        <v>1</v>
      </c>
      <c r="T173" s="33">
        <v>6</v>
      </c>
      <c r="U173" s="33">
        <v>0</v>
      </c>
      <c r="V173" s="33">
        <v>5</v>
      </c>
      <c r="W173" s="33">
        <v>1</v>
      </c>
      <c r="X173" s="33">
        <v>8</v>
      </c>
      <c r="Y173" s="33">
        <v>1</v>
      </c>
      <c r="Z173" s="33">
        <v>2</v>
      </c>
      <c r="AA173" s="33">
        <v>0</v>
      </c>
      <c r="AB173" s="33">
        <v>2</v>
      </c>
      <c r="AC173" s="33">
        <v>0</v>
      </c>
      <c r="AD173" s="33">
        <v>0</v>
      </c>
      <c r="AE173" s="33">
        <v>0</v>
      </c>
      <c r="AF173" s="34">
        <f t="shared" si="36"/>
        <v>153</v>
      </c>
      <c r="AG173" s="34">
        <f t="shared" si="37"/>
        <v>16</v>
      </c>
      <c r="AH173" s="34">
        <f t="shared" si="38"/>
        <v>169</v>
      </c>
      <c r="AJ173" s="110"/>
      <c r="AK173" s="107"/>
      <c r="AL173" s="32" t="s">
        <v>28</v>
      </c>
      <c r="AM173" s="32" t="s">
        <v>274</v>
      </c>
      <c r="AN173" s="47">
        <v>153</v>
      </c>
      <c r="AO173" s="47">
        <v>16</v>
      </c>
    </row>
    <row r="174" spans="1:41" ht="26.25" customHeight="1">
      <c r="A174" s="110"/>
      <c r="B174" s="139" t="s">
        <v>283</v>
      </c>
      <c r="C174" s="32" t="s">
        <v>1</v>
      </c>
      <c r="D174" s="33">
        <v>2</v>
      </c>
      <c r="E174" s="33">
        <v>0</v>
      </c>
      <c r="F174" s="33">
        <v>0</v>
      </c>
      <c r="G174" s="33">
        <v>0</v>
      </c>
      <c r="H174" s="33">
        <v>15</v>
      </c>
      <c r="I174" s="33">
        <v>2</v>
      </c>
      <c r="J174" s="33">
        <v>2</v>
      </c>
      <c r="K174" s="33">
        <v>0</v>
      </c>
      <c r="L174" s="33">
        <v>1</v>
      </c>
      <c r="M174" s="33">
        <v>0</v>
      </c>
      <c r="N174" s="33">
        <v>2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2</v>
      </c>
      <c r="U174" s="33">
        <v>2</v>
      </c>
      <c r="V174" s="33">
        <v>1</v>
      </c>
      <c r="W174" s="33">
        <v>0</v>
      </c>
      <c r="X174" s="33">
        <v>1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4">
        <f t="shared" si="36"/>
        <v>26</v>
      </c>
      <c r="AG174" s="34">
        <f t="shared" si="37"/>
        <v>4</v>
      </c>
      <c r="AH174" s="34">
        <f t="shared" si="38"/>
        <v>30</v>
      </c>
      <c r="AJ174" s="110"/>
      <c r="AK174" s="105" t="s">
        <v>283</v>
      </c>
      <c r="AL174" s="32" t="s">
        <v>1</v>
      </c>
      <c r="AM174" s="32" t="s">
        <v>274</v>
      </c>
      <c r="AN174" s="47">
        <v>26</v>
      </c>
      <c r="AO174" s="47">
        <v>4</v>
      </c>
    </row>
    <row r="175" spans="1:41" ht="26.25" customHeight="1">
      <c r="A175" s="110"/>
      <c r="B175" s="140"/>
      <c r="C175" s="32" t="s">
        <v>28</v>
      </c>
      <c r="D175" s="33">
        <v>11</v>
      </c>
      <c r="E175" s="33">
        <v>0</v>
      </c>
      <c r="F175" s="33">
        <v>3</v>
      </c>
      <c r="G175" s="33">
        <v>0</v>
      </c>
      <c r="H175" s="33">
        <v>119</v>
      </c>
      <c r="I175" s="33">
        <v>12</v>
      </c>
      <c r="J175" s="33">
        <v>5</v>
      </c>
      <c r="K175" s="33">
        <v>0</v>
      </c>
      <c r="L175" s="33">
        <v>11</v>
      </c>
      <c r="M175" s="33">
        <v>1</v>
      </c>
      <c r="N175" s="33">
        <v>7</v>
      </c>
      <c r="O175" s="33">
        <v>2</v>
      </c>
      <c r="P175" s="33">
        <v>0</v>
      </c>
      <c r="Q175" s="33">
        <v>0</v>
      </c>
      <c r="R175" s="33">
        <v>2</v>
      </c>
      <c r="S175" s="33">
        <v>0</v>
      </c>
      <c r="T175" s="33">
        <v>17</v>
      </c>
      <c r="U175" s="33">
        <v>2</v>
      </c>
      <c r="V175" s="33">
        <v>2</v>
      </c>
      <c r="W175" s="33">
        <v>0</v>
      </c>
      <c r="X175" s="33">
        <v>2</v>
      </c>
      <c r="Y175" s="33">
        <v>1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4">
        <f t="shared" si="36"/>
        <v>179</v>
      </c>
      <c r="AG175" s="34">
        <f t="shared" si="37"/>
        <v>18</v>
      </c>
      <c r="AH175" s="34">
        <f t="shared" si="38"/>
        <v>197</v>
      </c>
      <c r="AJ175" s="110"/>
      <c r="AK175" s="107"/>
      <c r="AL175" s="32" t="s">
        <v>28</v>
      </c>
      <c r="AM175" s="32" t="s">
        <v>274</v>
      </c>
      <c r="AN175" s="47">
        <v>179</v>
      </c>
      <c r="AO175" s="47">
        <v>18</v>
      </c>
    </row>
    <row r="176" spans="1:41" ht="26.25" customHeight="1">
      <c r="A176" s="110"/>
      <c r="B176" s="139" t="s">
        <v>284</v>
      </c>
      <c r="C176" s="32" t="s">
        <v>1</v>
      </c>
      <c r="D176" s="33">
        <v>1</v>
      </c>
      <c r="E176" s="33">
        <v>0</v>
      </c>
      <c r="F176" s="33">
        <v>0</v>
      </c>
      <c r="G176" s="33">
        <v>0</v>
      </c>
      <c r="H176" s="33">
        <v>15</v>
      </c>
      <c r="I176" s="33">
        <v>2</v>
      </c>
      <c r="J176" s="33">
        <v>1</v>
      </c>
      <c r="K176" s="33">
        <v>0</v>
      </c>
      <c r="L176" s="33">
        <v>0</v>
      </c>
      <c r="M176" s="33">
        <v>0</v>
      </c>
      <c r="N176" s="33">
        <v>2</v>
      </c>
      <c r="O176" s="33">
        <v>0</v>
      </c>
      <c r="P176" s="33">
        <v>0</v>
      </c>
      <c r="Q176" s="33">
        <v>0</v>
      </c>
      <c r="R176" s="33">
        <v>1</v>
      </c>
      <c r="S176" s="33">
        <v>0</v>
      </c>
      <c r="T176" s="33">
        <v>2</v>
      </c>
      <c r="U176" s="33">
        <v>0</v>
      </c>
      <c r="V176" s="33">
        <v>1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4">
        <f t="shared" si="36"/>
        <v>23</v>
      </c>
      <c r="AG176" s="34">
        <f t="shared" si="37"/>
        <v>2</v>
      </c>
      <c r="AH176" s="34">
        <f t="shared" si="38"/>
        <v>25</v>
      </c>
      <c r="AJ176" s="110"/>
      <c r="AK176" s="105" t="s">
        <v>284</v>
      </c>
      <c r="AL176" s="32" t="s">
        <v>1</v>
      </c>
      <c r="AM176" s="32" t="s">
        <v>274</v>
      </c>
      <c r="AN176" s="47">
        <v>23</v>
      </c>
      <c r="AO176" s="47">
        <v>2</v>
      </c>
    </row>
    <row r="177" spans="1:41" ht="26.25" customHeight="1">
      <c r="A177" s="110"/>
      <c r="B177" s="140"/>
      <c r="C177" s="32" t="s">
        <v>28</v>
      </c>
      <c r="D177" s="33">
        <v>4</v>
      </c>
      <c r="E177" s="33">
        <v>0</v>
      </c>
      <c r="F177" s="33">
        <v>1</v>
      </c>
      <c r="G177" s="33">
        <v>0</v>
      </c>
      <c r="H177" s="33">
        <v>98</v>
      </c>
      <c r="I177" s="33">
        <v>10</v>
      </c>
      <c r="J177" s="33">
        <v>3</v>
      </c>
      <c r="K177" s="33">
        <v>0</v>
      </c>
      <c r="L177" s="33">
        <v>2</v>
      </c>
      <c r="M177" s="33">
        <v>0</v>
      </c>
      <c r="N177" s="33">
        <v>5</v>
      </c>
      <c r="O177" s="33">
        <v>0</v>
      </c>
      <c r="P177" s="33">
        <v>2</v>
      </c>
      <c r="Q177" s="33">
        <v>0</v>
      </c>
      <c r="R177" s="33">
        <v>3</v>
      </c>
      <c r="S177" s="33">
        <v>0</v>
      </c>
      <c r="T177" s="33">
        <v>4</v>
      </c>
      <c r="U177" s="33">
        <v>0</v>
      </c>
      <c r="V177" s="33">
        <v>2</v>
      </c>
      <c r="W177" s="33">
        <v>0</v>
      </c>
      <c r="X177" s="33">
        <v>0</v>
      </c>
      <c r="Y177" s="33">
        <v>2</v>
      </c>
      <c r="Z177" s="33">
        <v>0</v>
      </c>
      <c r="AA177" s="33">
        <v>0</v>
      </c>
      <c r="AB177" s="33">
        <v>2</v>
      </c>
      <c r="AC177" s="33">
        <v>0</v>
      </c>
      <c r="AD177" s="33">
        <v>0</v>
      </c>
      <c r="AE177" s="33">
        <v>0</v>
      </c>
      <c r="AF177" s="34">
        <f t="shared" si="36"/>
        <v>126</v>
      </c>
      <c r="AG177" s="34">
        <f t="shared" si="37"/>
        <v>12</v>
      </c>
      <c r="AH177" s="34">
        <f t="shared" si="38"/>
        <v>138</v>
      </c>
      <c r="AJ177" s="110"/>
      <c r="AK177" s="107"/>
      <c r="AL177" s="32" t="s">
        <v>28</v>
      </c>
      <c r="AM177" s="32" t="s">
        <v>274</v>
      </c>
      <c r="AN177" s="47">
        <v>126</v>
      </c>
      <c r="AO177" s="47">
        <v>12</v>
      </c>
    </row>
    <row r="178" spans="1:41" ht="26.25" customHeight="1">
      <c r="A178" s="110"/>
      <c r="B178" s="139" t="s">
        <v>285</v>
      </c>
      <c r="C178" s="32" t="s">
        <v>1</v>
      </c>
      <c r="D178" s="33">
        <v>0</v>
      </c>
      <c r="E178" s="33">
        <v>0</v>
      </c>
      <c r="F178" s="33">
        <v>0</v>
      </c>
      <c r="G178" s="33">
        <v>0</v>
      </c>
      <c r="H178" s="33">
        <v>5</v>
      </c>
      <c r="I178" s="33">
        <v>3</v>
      </c>
      <c r="J178" s="33">
        <v>0</v>
      </c>
      <c r="K178" s="33">
        <v>0</v>
      </c>
      <c r="L178" s="33">
        <v>2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2</v>
      </c>
      <c r="S178" s="33">
        <v>0</v>
      </c>
      <c r="T178" s="33">
        <v>0</v>
      </c>
      <c r="U178" s="33">
        <v>0</v>
      </c>
      <c r="V178" s="33">
        <v>2</v>
      </c>
      <c r="W178" s="33">
        <v>2</v>
      </c>
      <c r="X178" s="33">
        <v>0</v>
      </c>
      <c r="Y178" s="33">
        <v>0</v>
      </c>
      <c r="Z178" s="33">
        <v>1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4">
        <f t="shared" si="36"/>
        <v>12</v>
      </c>
      <c r="AG178" s="34">
        <f t="shared" si="37"/>
        <v>5</v>
      </c>
      <c r="AH178" s="34">
        <f t="shared" si="38"/>
        <v>17</v>
      </c>
      <c r="AJ178" s="110"/>
      <c r="AK178" s="105" t="s">
        <v>285</v>
      </c>
      <c r="AL178" s="32" t="s">
        <v>1</v>
      </c>
      <c r="AM178" s="32" t="s">
        <v>274</v>
      </c>
      <c r="AN178" s="47">
        <v>12</v>
      </c>
      <c r="AO178" s="47">
        <v>5</v>
      </c>
    </row>
    <row r="179" spans="1:41" ht="26.25" customHeight="1">
      <c r="A179" s="110"/>
      <c r="B179" s="140"/>
      <c r="C179" s="32" t="s">
        <v>28</v>
      </c>
      <c r="D179" s="33">
        <v>0</v>
      </c>
      <c r="E179" s="33">
        <v>0</v>
      </c>
      <c r="F179" s="33">
        <v>0</v>
      </c>
      <c r="G179" s="33">
        <v>0</v>
      </c>
      <c r="H179" s="33">
        <v>15</v>
      </c>
      <c r="I179" s="33">
        <v>3</v>
      </c>
      <c r="J179" s="33">
        <v>0</v>
      </c>
      <c r="K179" s="33">
        <v>0</v>
      </c>
      <c r="L179" s="33">
        <v>3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2</v>
      </c>
      <c r="S179" s="33">
        <v>0</v>
      </c>
      <c r="T179" s="33">
        <v>0</v>
      </c>
      <c r="U179" s="33">
        <v>1</v>
      </c>
      <c r="V179" s="33">
        <v>2</v>
      </c>
      <c r="W179" s="33">
        <v>2</v>
      </c>
      <c r="X179" s="33">
        <v>0</v>
      </c>
      <c r="Y179" s="33">
        <v>0</v>
      </c>
      <c r="Z179" s="33">
        <v>1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4">
        <f t="shared" si="36"/>
        <v>23</v>
      </c>
      <c r="AG179" s="34">
        <f t="shared" si="37"/>
        <v>6</v>
      </c>
      <c r="AH179" s="34">
        <f t="shared" si="38"/>
        <v>29</v>
      </c>
      <c r="AJ179" s="110"/>
      <c r="AK179" s="107"/>
      <c r="AL179" s="32" t="s">
        <v>28</v>
      </c>
      <c r="AM179" s="32" t="s">
        <v>274</v>
      </c>
      <c r="AN179" s="47">
        <v>23</v>
      </c>
      <c r="AO179" s="47">
        <v>6</v>
      </c>
    </row>
    <row r="180" spans="1:41" ht="26.25" customHeight="1">
      <c r="A180" s="110"/>
      <c r="B180" s="139" t="s">
        <v>286</v>
      </c>
      <c r="C180" s="32" t="s">
        <v>1</v>
      </c>
      <c r="D180" s="33">
        <v>2</v>
      </c>
      <c r="E180" s="33">
        <v>0</v>
      </c>
      <c r="F180" s="33">
        <v>0</v>
      </c>
      <c r="G180" s="33">
        <v>0</v>
      </c>
      <c r="H180" s="33">
        <v>17</v>
      </c>
      <c r="I180" s="33">
        <v>1</v>
      </c>
      <c r="J180" s="33">
        <v>1</v>
      </c>
      <c r="K180" s="33">
        <v>0</v>
      </c>
      <c r="L180" s="33">
        <v>1</v>
      </c>
      <c r="M180" s="33">
        <v>0</v>
      </c>
      <c r="N180" s="33">
        <v>2</v>
      </c>
      <c r="O180" s="33">
        <v>0</v>
      </c>
      <c r="P180" s="33">
        <v>1</v>
      </c>
      <c r="Q180" s="33">
        <v>0</v>
      </c>
      <c r="R180" s="33">
        <v>0</v>
      </c>
      <c r="S180" s="33">
        <v>0</v>
      </c>
      <c r="T180" s="33">
        <v>1</v>
      </c>
      <c r="U180" s="33">
        <v>0</v>
      </c>
      <c r="V180" s="33">
        <v>0</v>
      </c>
      <c r="W180" s="33">
        <v>0</v>
      </c>
      <c r="X180" s="33">
        <v>2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4">
        <f t="shared" si="36"/>
        <v>27</v>
      </c>
      <c r="AG180" s="34">
        <f t="shared" si="37"/>
        <v>1</v>
      </c>
      <c r="AH180" s="34">
        <f t="shared" si="38"/>
        <v>28</v>
      </c>
      <c r="AJ180" s="110"/>
      <c r="AK180" s="105" t="s">
        <v>286</v>
      </c>
      <c r="AL180" s="32" t="s">
        <v>1</v>
      </c>
      <c r="AM180" s="32" t="s">
        <v>274</v>
      </c>
      <c r="AN180" s="47">
        <v>27</v>
      </c>
      <c r="AO180" s="47">
        <v>1</v>
      </c>
    </row>
    <row r="181" spans="1:41" ht="26.25" customHeight="1">
      <c r="A181" s="110"/>
      <c r="B181" s="140"/>
      <c r="C181" s="32" t="s">
        <v>28</v>
      </c>
      <c r="D181" s="33">
        <v>5</v>
      </c>
      <c r="E181" s="33">
        <v>0</v>
      </c>
      <c r="F181" s="33">
        <v>1</v>
      </c>
      <c r="G181" s="33">
        <v>0</v>
      </c>
      <c r="H181" s="33">
        <v>67</v>
      </c>
      <c r="I181" s="33">
        <v>4</v>
      </c>
      <c r="J181" s="33">
        <v>6</v>
      </c>
      <c r="K181" s="33">
        <v>0</v>
      </c>
      <c r="L181" s="33">
        <v>4</v>
      </c>
      <c r="M181" s="33">
        <v>0</v>
      </c>
      <c r="N181" s="33">
        <v>7</v>
      </c>
      <c r="O181" s="33">
        <v>0</v>
      </c>
      <c r="P181" s="33">
        <v>3</v>
      </c>
      <c r="Q181" s="33">
        <v>0</v>
      </c>
      <c r="R181" s="33">
        <v>4</v>
      </c>
      <c r="S181" s="33">
        <v>2</v>
      </c>
      <c r="T181" s="33">
        <v>5</v>
      </c>
      <c r="U181" s="33">
        <v>1</v>
      </c>
      <c r="V181" s="33">
        <v>4</v>
      </c>
      <c r="W181" s="33">
        <v>0</v>
      </c>
      <c r="X181" s="33">
        <v>8</v>
      </c>
      <c r="Y181" s="33">
        <v>1</v>
      </c>
      <c r="Z181" s="33">
        <v>1</v>
      </c>
      <c r="AA181" s="33">
        <v>0</v>
      </c>
      <c r="AB181" s="33">
        <v>1</v>
      </c>
      <c r="AC181" s="33">
        <v>0</v>
      </c>
      <c r="AD181" s="33">
        <v>0</v>
      </c>
      <c r="AE181" s="33">
        <v>0</v>
      </c>
      <c r="AF181" s="34">
        <f t="shared" si="36"/>
        <v>116</v>
      </c>
      <c r="AG181" s="34">
        <f t="shared" si="37"/>
        <v>8</v>
      </c>
      <c r="AH181" s="34">
        <f t="shared" si="38"/>
        <v>124</v>
      </c>
      <c r="AJ181" s="110"/>
      <c r="AK181" s="107"/>
      <c r="AL181" s="32" t="s">
        <v>28</v>
      </c>
      <c r="AM181" s="32" t="s">
        <v>274</v>
      </c>
      <c r="AN181" s="47">
        <v>116</v>
      </c>
      <c r="AO181" s="47">
        <v>8</v>
      </c>
    </row>
    <row r="182" spans="1:41" ht="26.25" customHeight="1">
      <c r="A182" s="110"/>
      <c r="B182" s="139" t="s">
        <v>287</v>
      </c>
      <c r="C182" s="32" t="s">
        <v>1</v>
      </c>
      <c r="D182" s="33">
        <v>1</v>
      </c>
      <c r="E182" s="33">
        <v>0</v>
      </c>
      <c r="F182" s="33">
        <v>0</v>
      </c>
      <c r="G182" s="33">
        <v>0</v>
      </c>
      <c r="H182" s="33">
        <v>6</v>
      </c>
      <c r="I182" s="33">
        <v>0</v>
      </c>
      <c r="J182" s="33">
        <v>1</v>
      </c>
      <c r="K182" s="33">
        <v>0</v>
      </c>
      <c r="L182" s="33">
        <v>0</v>
      </c>
      <c r="M182" s="33">
        <v>0</v>
      </c>
      <c r="N182" s="33">
        <v>2</v>
      </c>
      <c r="O182" s="33">
        <v>0</v>
      </c>
      <c r="P182" s="33">
        <v>1</v>
      </c>
      <c r="Q182" s="33">
        <v>1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1</v>
      </c>
      <c r="Y182" s="33">
        <v>0</v>
      </c>
      <c r="Z182" s="33">
        <v>0</v>
      </c>
      <c r="AA182" s="33">
        <v>0</v>
      </c>
      <c r="AB182" s="33">
        <v>1</v>
      </c>
      <c r="AC182" s="33">
        <v>0</v>
      </c>
      <c r="AD182" s="33">
        <v>0</v>
      </c>
      <c r="AE182" s="33">
        <v>0</v>
      </c>
      <c r="AF182" s="34">
        <f t="shared" si="36"/>
        <v>13</v>
      </c>
      <c r="AG182" s="34">
        <f t="shared" si="37"/>
        <v>1</v>
      </c>
      <c r="AH182" s="34">
        <f t="shared" si="38"/>
        <v>14</v>
      </c>
      <c r="AJ182" s="110"/>
      <c r="AK182" s="105" t="s">
        <v>287</v>
      </c>
      <c r="AL182" s="32" t="s">
        <v>1</v>
      </c>
      <c r="AM182" s="32" t="s">
        <v>274</v>
      </c>
      <c r="AN182" s="47">
        <v>13</v>
      </c>
      <c r="AO182" s="47">
        <v>1</v>
      </c>
    </row>
    <row r="183" spans="1:41" ht="26.25" customHeight="1">
      <c r="A183" s="110"/>
      <c r="B183" s="140"/>
      <c r="C183" s="32" t="s">
        <v>28</v>
      </c>
      <c r="D183" s="33">
        <v>7</v>
      </c>
      <c r="E183" s="33">
        <v>0</v>
      </c>
      <c r="F183" s="33">
        <v>0</v>
      </c>
      <c r="G183" s="33">
        <v>0</v>
      </c>
      <c r="H183" s="33">
        <v>36</v>
      </c>
      <c r="I183" s="33">
        <v>0</v>
      </c>
      <c r="J183" s="33">
        <v>6</v>
      </c>
      <c r="K183" s="33">
        <v>0</v>
      </c>
      <c r="L183" s="33">
        <v>4</v>
      </c>
      <c r="M183" s="33">
        <v>0</v>
      </c>
      <c r="N183" s="33">
        <v>5</v>
      </c>
      <c r="O183" s="33">
        <v>0</v>
      </c>
      <c r="P183" s="33">
        <v>1</v>
      </c>
      <c r="Q183" s="33">
        <v>0</v>
      </c>
      <c r="R183" s="33">
        <v>0</v>
      </c>
      <c r="S183" s="33">
        <v>2</v>
      </c>
      <c r="T183" s="33">
        <v>1</v>
      </c>
      <c r="U183" s="33">
        <v>0</v>
      </c>
      <c r="V183" s="33">
        <v>1</v>
      </c>
      <c r="W183" s="33">
        <v>0</v>
      </c>
      <c r="X183" s="33">
        <v>5</v>
      </c>
      <c r="Y183" s="33">
        <v>0</v>
      </c>
      <c r="Z183" s="33">
        <v>1</v>
      </c>
      <c r="AA183" s="33">
        <v>0</v>
      </c>
      <c r="AB183" s="33">
        <v>2</v>
      </c>
      <c r="AC183" s="33">
        <v>0</v>
      </c>
      <c r="AD183" s="33">
        <v>0</v>
      </c>
      <c r="AE183" s="33">
        <v>0</v>
      </c>
      <c r="AF183" s="34">
        <f t="shared" si="36"/>
        <v>69</v>
      </c>
      <c r="AG183" s="34">
        <f t="shared" si="37"/>
        <v>2</v>
      </c>
      <c r="AH183" s="34">
        <f t="shared" si="38"/>
        <v>71</v>
      </c>
      <c r="AJ183" s="110"/>
      <c r="AK183" s="107"/>
      <c r="AL183" s="32" t="s">
        <v>28</v>
      </c>
      <c r="AM183" s="32" t="s">
        <v>274</v>
      </c>
      <c r="AN183" s="47">
        <v>69</v>
      </c>
      <c r="AO183" s="47">
        <v>2</v>
      </c>
    </row>
    <row r="184" spans="1:41" ht="26.25" customHeight="1">
      <c r="A184" s="110"/>
      <c r="B184" s="139" t="s">
        <v>288</v>
      </c>
      <c r="C184" s="32" t="s">
        <v>1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4">
        <f t="shared" si="36"/>
        <v>0</v>
      </c>
      <c r="AG184" s="34">
        <f t="shared" si="37"/>
        <v>0</v>
      </c>
      <c r="AH184" s="34">
        <f t="shared" si="38"/>
        <v>0</v>
      </c>
      <c r="AJ184" s="110"/>
      <c r="AK184" s="105" t="s">
        <v>288</v>
      </c>
      <c r="AL184" s="32" t="s">
        <v>1</v>
      </c>
      <c r="AM184" s="32" t="s">
        <v>274</v>
      </c>
      <c r="AN184" s="47">
        <v>0</v>
      </c>
      <c r="AO184" s="47">
        <v>0</v>
      </c>
    </row>
    <row r="185" spans="1:41" ht="26.25" customHeight="1">
      <c r="A185" s="110"/>
      <c r="B185" s="140"/>
      <c r="C185" s="32" t="s">
        <v>28</v>
      </c>
      <c r="D185" s="33">
        <v>0</v>
      </c>
      <c r="E185" s="33">
        <v>0</v>
      </c>
      <c r="F185" s="33">
        <v>0</v>
      </c>
      <c r="G185" s="33">
        <v>0</v>
      </c>
      <c r="H185" s="33">
        <v>1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4">
        <f t="shared" si="36"/>
        <v>1</v>
      </c>
      <c r="AG185" s="34">
        <f t="shared" si="37"/>
        <v>0</v>
      </c>
      <c r="AH185" s="34">
        <f t="shared" si="38"/>
        <v>1</v>
      </c>
      <c r="AJ185" s="110"/>
      <c r="AK185" s="107"/>
      <c r="AL185" s="32" t="s">
        <v>28</v>
      </c>
      <c r="AM185" s="32" t="s">
        <v>274</v>
      </c>
      <c r="AN185" s="47">
        <v>1</v>
      </c>
      <c r="AO185" s="47">
        <v>0</v>
      </c>
    </row>
    <row r="186" spans="1:41" ht="26.25" customHeight="1">
      <c r="A186" s="110"/>
      <c r="B186" s="139" t="s">
        <v>289</v>
      </c>
      <c r="C186" s="32" t="s">
        <v>1</v>
      </c>
      <c r="D186" s="33">
        <v>1</v>
      </c>
      <c r="E186" s="33">
        <v>0</v>
      </c>
      <c r="F186" s="33">
        <v>0</v>
      </c>
      <c r="G186" s="33">
        <v>5</v>
      </c>
      <c r="H186" s="33">
        <v>2</v>
      </c>
      <c r="I186" s="33">
        <v>0</v>
      </c>
      <c r="J186" s="33">
        <v>0</v>
      </c>
      <c r="K186" s="33">
        <v>2</v>
      </c>
      <c r="L186" s="33">
        <v>0</v>
      </c>
      <c r="M186" s="33">
        <v>0</v>
      </c>
      <c r="N186" s="33">
        <v>1</v>
      </c>
      <c r="O186" s="33">
        <v>0</v>
      </c>
      <c r="P186" s="33">
        <v>0</v>
      </c>
      <c r="Q186" s="33">
        <v>2</v>
      </c>
      <c r="R186" s="33">
        <v>0</v>
      </c>
      <c r="S186" s="33">
        <v>2</v>
      </c>
      <c r="T186" s="33">
        <v>0</v>
      </c>
      <c r="U186" s="33">
        <v>1</v>
      </c>
      <c r="V186" s="33">
        <v>0</v>
      </c>
      <c r="W186" s="33">
        <v>0</v>
      </c>
      <c r="X186" s="33">
        <v>1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4">
        <f t="shared" si="36"/>
        <v>5</v>
      </c>
      <c r="AG186" s="34">
        <f t="shared" si="37"/>
        <v>12</v>
      </c>
      <c r="AH186" s="34">
        <f t="shared" si="38"/>
        <v>17</v>
      </c>
      <c r="AJ186" s="110"/>
      <c r="AK186" s="105" t="s">
        <v>289</v>
      </c>
      <c r="AL186" s="32" t="s">
        <v>1</v>
      </c>
      <c r="AM186" s="32" t="s">
        <v>274</v>
      </c>
      <c r="AN186" s="47">
        <v>5</v>
      </c>
      <c r="AO186" s="47">
        <v>12</v>
      </c>
    </row>
    <row r="187" spans="1:41" ht="26.25" customHeight="1">
      <c r="A187" s="110"/>
      <c r="B187" s="140"/>
      <c r="C187" s="32" t="s">
        <v>28</v>
      </c>
      <c r="D187" s="33">
        <v>4</v>
      </c>
      <c r="E187" s="33">
        <v>0</v>
      </c>
      <c r="F187" s="33">
        <v>0</v>
      </c>
      <c r="G187" s="33">
        <v>5</v>
      </c>
      <c r="H187" s="33">
        <v>27</v>
      </c>
      <c r="I187" s="33">
        <v>8</v>
      </c>
      <c r="J187" s="33">
        <v>3</v>
      </c>
      <c r="K187" s="33">
        <v>4</v>
      </c>
      <c r="L187" s="33">
        <v>3</v>
      </c>
      <c r="M187" s="33">
        <v>2</v>
      </c>
      <c r="N187" s="33">
        <v>1</v>
      </c>
      <c r="O187" s="33">
        <v>1</v>
      </c>
      <c r="P187" s="33">
        <v>3</v>
      </c>
      <c r="Q187" s="33">
        <v>2</v>
      </c>
      <c r="R187" s="33">
        <v>3</v>
      </c>
      <c r="S187" s="33">
        <v>4</v>
      </c>
      <c r="T187" s="33">
        <v>8</v>
      </c>
      <c r="U187" s="33">
        <v>4</v>
      </c>
      <c r="V187" s="33">
        <v>4</v>
      </c>
      <c r="W187" s="33">
        <v>1</v>
      </c>
      <c r="X187" s="33">
        <v>1</v>
      </c>
      <c r="Y187" s="33">
        <v>5</v>
      </c>
      <c r="Z187" s="33">
        <v>2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4">
        <f t="shared" si="36"/>
        <v>59</v>
      </c>
      <c r="AG187" s="34">
        <f t="shared" si="37"/>
        <v>36</v>
      </c>
      <c r="AH187" s="34">
        <f t="shared" si="38"/>
        <v>95</v>
      </c>
      <c r="AJ187" s="110"/>
      <c r="AK187" s="107"/>
      <c r="AL187" s="32" t="s">
        <v>28</v>
      </c>
      <c r="AM187" s="32" t="s">
        <v>274</v>
      </c>
      <c r="AN187" s="47">
        <v>59</v>
      </c>
      <c r="AO187" s="47">
        <v>36</v>
      </c>
    </row>
    <row r="188" spans="1:41" ht="26.25" customHeight="1">
      <c r="A188" s="110"/>
      <c r="B188" s="112" t="s">
        <v>267</v>
      </c>
      <c r="C188" s="35" t="s">
        <v>1</v>
      </c>
      <c r="D188" s="36">
        <f aca="true" t="shared" si="39" ref="D188:AH188">+D172+D174+D176+D178+D180+D182+D184+D186</f>
        <v>8</v>
      </c>
      <c r="E188" s="36">
        <f t="shared" si="39"/>
        <v>0</v>
      </c>
      <c r="F188" s="36">
        <f t="shared" si="39"/>
        <v>1</v>
      </c>
      <c r="G188" s="36">
        <f t="shared" si="39"/>
        <v>5</v>
      </c>
      <c r="H188" s="36">
        <f t="shared" si="39"/>
        <v>70</v>
      </c>
      <c r="I188" s="36">
        <f t="shared" si="39"/>
        <v>12</v>
      </c>
      <c r="J188" s="36">
        <f t="shared" si="39"/>
        <v>6</v>
      </c>
      <c r="K188" s="36">
        <f t="shared" si="39"/>
        <v>2</v>
      </c>
      <c r="L188" s="36">
        <f t="shared" si="39"/>
        <v>4</v>
      </c>
      <c r="M188" s="36">
        <f t="shared" si="39"/>
        <v>0</v>
      </c>
      <c r="N188" s="36">
        <f t="shared" si="39"/>
        <v>10</v>
      </c>
      <c r="O188" s="36">
        <f t="shared" si="39"/>
        <v>0</v>
      </c>
      <c r="P188" s="36">
        <f t="shared" si="39"/>
        <v>2</v>
      </c>
      <c r="Q188" s="36">
        <f t="shared" si="39"/>
        <v>3</v>
      </c>
      <c r="R188" s="36">
        <f t="shared" si="39"/>
        <v>4</v>
      </c>
      <c r="S188" s="36">
        <f t="shared" si="39"/>
        <v>2</v>
      </c>
      <c r="T188" s="36">
        <f t="shared" si="39"/>
        <v>8</v>
      </c>
      <c r="U188" s="36">
        <f t="shared" si="39"/>
        <v>3</v>
      </c>
      <c r="V188" s="36">
        <f t="shared" si="39"/>
        <v>5</v>
      </c>
      <c r="W188" s="36">
        <f t="shared" si="39"/>
        <v>2</v>
      </c>
      <c r="X188" s="36">
        <f t="shared" si="39"/>
        <v>7</v>
      </c>
      <c r="Y188" s="36">
        <f t="shared" si="39"/>
        <v>0</v>
      </c>
      <c r="Z188" s="36">
        <f t="shared" si="39"/>
        <v>1</v>
      </c>
      <c r="AA188" s="36">
        <f t="shared" si="39"/>
        <v>0</v>
      </c>
      <c r="AB188" s="36">
        <f t="shared" si="39"/>
        <v>2</v>
      </c>
      <c r="AC188" s="36">
        <f t="shared" si="39"/>
        <v>0</v>
      </c>
      <c r="AD188" s="36">
        <f t="shared" si="39"/>
        <v>0</v>
      </c>
      <c r="AE188" s="36">
        <f t="shared" si="39"/>
        <v>0</v>
      </c>
      <c r="AF188" s="34">
        <f t="shared" si="39"/>
        <v>128</v>
      </c>
      <c r="AG188" s="34">
        <f t="shared" si="39"/>
        <v>29</v>
      </c>
      <c r="AH188" s="34">
        <f t="shared" si="39"/>
        <v>157</v>
      </c>
      <c r="AJ188" s="110"/>
      <c r="AK188" s="112" t="s">
        <v>267</v>
      </c>
      <c r="AL188" s="35" t="s">
        <v>1</v>
      </c>
      <c r="AM188" s="35" t="s">
        <v>274</v>
      </c>
      <c r="AN188" s="54">
        <f>+AN172+AN174+AN176+AN178+AN180+AN182+AN184+AN186</f>
        <v>128</v>
      </c>
      <c r="AO188" s="54">
        <f>+AO172+AO174+AO176+AO178+AO180+AO182+AO184+AO186</f>
        <v>29</v>
      </c>
    </row>
    <row r="189" spans="1:41" ht="26.25" customHeight="1">
      <c r="A189" s="111"/>
      <c r="B189" s="113"/>
      <c r="C189" s="35" t="s">
        <v>28</v>
      </c>
      <c r="D189" s="36">
        <f aca="true" t="shared" si="40" ref="D189:AH189">+D173+D175+D177+D179+D181+D183+D185+D187</f>
        <v>39</v>
      </c>
      <c r="E189" s="36">
        <f t="shared" si="40"/>
        <v>2</v>
      </c>
      <c r="F189" s="36">
        <f t="shared" si="40"/>
        <v>6</v>
      </c>
      <c r="G189" s="36">
        <f t="shared" si="40"/>
        <v>5</v>
      </c>
      <c r="H189" s="36">
        <f t="shared" si="40"/>
        <v>468</v>
      </c>
      <c r="I189" s="36">
        <f t="shared" si="40"/>
        <v>45</v>
      </c>
      <c r="J189" s="36">
        <f t="shared" si="40"/>
        <v>27</v>
      </c>
      <c r="K189" s="36">
        <f t="shared" si="40"/>
        <v>5</v>
      </c>
      <c r="L189" s="36">
        <f t="shared" si="40"/>
        <v>29</v>
      </c>
      <c r="M189" s="36">
        <f t="shared" si="40"/>
        <v>4</v>
      </c>
      <c r="N189" s="36">
        <f t="shared" si="40"/>
        <v>28</v>
      </c>
      <c r="O189" s="36">
        <f t="shared" si="40"/>
        <v>4</v>
      </c>
      <c r="P189" s="36">
        <f t="shared" si="40"/>
        <v>12</v>
      </c>
      <c r="Q189" s="36">
        <f t="shared" si="40"/>
        <v>2</v>
      </c>
      <c r="R189" s="36">
        <f t="shared" si="40"/>
        <v>18</v>
      </c>
      <c r="S189" s="36">
        <f t="shared" si="40"/>
        <v>9</v>
      </c>
      <c r="T189" s="36">
        <f t="shared" si="40"/>
        <v>41</v>
      </c>
      <c r="U189" s="36">
        <f t="shared" si="40"/>
        <v>8</v>
      </c>
      <c r="V189" s="36">
        <f t="shared" si="40"/>
        <v>20</v>
      </c>
      <c r="W189" s="36">
        <f t="shared" si="40"/>
        <v>4</v>
      </c>
      <c r="X189" s="36">
        <f t="shared" si="40"/>
        <v>24</v>
      </c>
      <c r="Y189" s="36">
        <f t="shared" si="40"/>
        <v>10</v>
      </c>
      <c r="Z189" s="36">
        <f t="shared" si="40"/>
        <v>7</v>
      </c>
      <c r="AA189" s="36">
        <f t="shared" si="40"/>
        <v>0</v>
      </c>
      <c r="AB189" s="36">
        <f t="shared" si="40"/>
        <v>7</v>
      </c>
      <c r="AC189" s="36">
        <f t="shared" si="40"/>
        <v>0</v>
      </c>
      <c r="AD189" s="36">
        <f t="shared" si="40"/>
        <v>0</v>
      </c>
      <c r="AE189" s="36">
        <f t="shared" si="40"/>
        <v>0</v>
      </c>
      <c r="AF189" s="34">
        <f t="shared" si="40"/>
        <v>726</v>
      </c>
      <c r="AG189" s="34">
        <f t="shared" si="40"/>
        <v>98</v>
      </c>
      <c r="AH189" s="34">
        <f t="shared" si="40"/>
        <v>824</v>
      </c>
      <c r="AJ189" s="111"/>
      <c r="AK189" s="113"/>
      <c r="AL189" s="35" t="s">
        <v>28</v>
      </c>
      <c r="AM189" s="35" t="s">
        <v>274</v>
      </c>
      <c r="AN189" s="54">
        <f>+AN173+AN175+AN177+AN179+AN181+AN183+AN185+AN187</f>
        <v>726</v>
      </c>
      <c r="AO189" s="54">
        <f>+AO173+AO175+AO177+AO179+AO181+AO183+AO185+AO187</f>
        <v>98</v>
      </c>
    </row>
    <row r="190" spans="1:41" ht="26.25" customHeight="1">
      <c r="A190" s="105" t="s">
        <v>290</v>
      </c>
      <c r="B190" s="106"/>
      <c r="C190" s="32" t="s">
        <v>1</v>
      </c>
      <c r="D190" s="33">
        <v>0</v>
      </c>
      <c r="E190" s="33">
        <v>0</v>
      </c>
      <c r="F190" s="33">
        <v>0</v>
      </c>
      <c r="G190" s="33">
        <v>0</v>
      </c>
      <c r="H190" s="33">
        <v>13</v>
      </c>
      <c r="I190" s="33">
        <v>7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4</v>
      </c>
      <c r="U190" s="33">
        <v>1</v>
      </c>
      <c r="V190" s="33">
        <v>1</v>
      </c>
      <c r="W190" s="33">
        <v>1</v>
      </c>
      <c r="X190" s="33">
        <v>0</v>
      </c>
      <c r="Y190" s="33">
        <v>0</v>
      </c>
      <c r="Z190" s="33">
        <v>0</v>
      </c>
      <c r="AA190" s="33">
        <v>0</v>
      </c>
      <c r="AB190" s="33">
        <v>1</v>
      </c>
      <c r="AC190" s="33">
        <v>0</v>
      </c>
      <c r="AD190" s="33">
        <v>0</v>
      </c>
      <c r="AE190" s="33">
        <v>0</v>
      </c>
      <c r="AF190" s="34">
        <f aca="true" t="shared" si="41" ref="AF190:AG197">+D190+F190+H190+J190+L190+N190+P190+R190+T190+V190+X190+Z190+AB190+AD190</f>
        <v>19</v>
      </c>
      <c r="AG190" s="34">
        <f t="shared" si="41"/>
        <v>9</v>
      </c>
      <c r="AH190" s="34">
        <f aca="true" t="shared" si="42" ref="AH190:AH197">AG190+AF190</f>
        <v>28</v>
      </c>
      <c r="AJ190" s="105" t="s">
        <v>290</v>
      </c>
      <c r="AK190" s="106"/>
      <c r="AL190" s="32" t="s">
        <v>1</v>
      </c>
      <c r="AM190" s="32" t="s">
        <v>274</v>
      </c>
      <c r="AN190" s="47" t="e">
        <f>+'[1]محافظات-موازي'!BO48</f>
        <v>#REF!</v>
      </c>
      <c r="AO190" s="47" t="e">
        <f>+'[1]محافظات-موازي'!BP48</f>
        <v>#REF!</v>
      </c>
    </row>
    <row r="191" spans="1:41" ht="26.25" customHeight="1">
      <c r="A191" s="107"/>
      <c r="B191" s="108"/>
      <c r="C191" s="32" t="s">
        <v>28</v>
      </c>
      <c r="D191" s="33">
        <v>2</v>
      </c>
      <c r="E191" s="33">
        <v>1</v>
      </c>
      <c r="F191" s="33">
        <v>1</v>
      </c>
      <c r="G191" s="33">
        <v>0</v>
      </c>
      <c r="H191" s="33">
        <v>53</v>
      </c>
      <c r="I191" s="33">
        <v>15</v>
      </c>
      <c r="J191" s="33">
        <v>0</v>
      </c>
      <c r="K191" s="33">
        <v>0</v>
      </c>
      <c r="L191" s="33">
        <v>1</v>
      </c>
      <c r="M191" s="33">
        <v>2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13</v>
      </c>
      <c r="U191" s="33">
        <v>5</v>
      </c>
      <c r="V191" s="33">
        <v>5</v>
      </c>
      <c r="W191" s="33">
        <v>4</v>
      </c>
      <c r="X191" s="33">
        <v>1</v>
      </c>
      <c r="Y191" s="33">
        <v>0</v>
      </c>
      <c r="Z191" s="33">
        <v>0</v>
      </c>
      <c r="AA191" s="33">
        <v>0</v>
      </c>
      <c r="AB191" s="33">
        <v>2</v>
      </c>
      <c r="AC191" s="33">
        <v>0</v>
      </c>
      <c r="AD191" s="33">
        <v>0</v>
      </c>
      <c r="AE191" s="33">
        <v>0</v>
      </c>
      <c r="AF191" s="34">
        <f t="shared" si="41"/>
        <v>78</v>
      </c>
      <c r="AG191" s="34">
        <f t="shared" si="41"/>
        <v>27</v>
      </c>
      <c r="AH191" s="34">
        <f t="shared" si="42"/>
        <v>105</v>
      </c>
      <c r="AJ191" s="107"/>
      <c r="AK191" s="108"/>
      <c r="AL191" s="32" t="s">
        <v>28</v>
      </c>
      <c r="AM191" s="32" t="s">
        <v>274</v>
      </c>
      <c r="AN191" s="47" t="e">
        <f>+'[1]محافظات-موازي'!BO49</f>
        <v>#REF!</v>
      </c>
      <c r="AO191" s="47" t="e">
        <f>+'[1]محافظات-موازي'!BP49</f>
        <v>#REF!</v>
      </c>
    </row>
    <row r="192" spans="1:41" ht="26.25" customHeight="1">
      <c r="A192" s="105" t="s">
        <v>340</v>
      </c>
      <c r="B192" s="106"/>
      <c r="C192" s="32" t="s">
        <v>1</v>
      </c>
      <c r="D192" s="33">
        <v>0</v>
      </c>
      <c r="E192" s="33">
        <v>2</v>
      </c>
      <c r="F192" s="33">
        <v>0</v>
      </c>
      <c r="G192" s="33">
        <v>0</v>
      </c>
      <c r="H192" s="33">
        <v>122</v>
      </c>
      <c r="I192" s="33">
        <v>40</v>
      </c>
      <c r="J192" s="33">
        <v>15</v>
      </c>
      <c r="K192" s="33">
        <v>12</v>
      </c>
      <c r="L192" s="33">
        <v>25</v>
      </c>
      <c r="M192" s="33">
        <v>22</v>
      </c>
      <c r="N192" s="33">
        <v>14</v>
      </c>
      <c r="O192" s="33">
        <v>11</v>
      </c>
      <c r="P192" s="33">
        <v>6</v>
      </c>
      <c r="Q192" s="33">
        <v>4</v>
      </c>
      <c r="R192" s="33">
        <v>0</v>
      </c>
      <c r="S192" s="33">
        <v>0</v>
      </c>
      <c r="T192" s="33">
        <v>11</v>
      </c>
      <c r="U192" s="33">
        <v>2</v>
      </c>
      <c r="V192" s="33">
        <v>0</v>
      </c>
      <c r="W192" s="33">
        <v>1</v>
      </c>
      <c r="X192" s="33">
        <v>2</v>
      </c>
      <c r="Y192" s="33">
        <v>0</v>
      </c>
      <c r="Z192" s="33">
        <v>0</v>
      </c>
      <c r="AA192" s="33">
        <v>0</v>
      </c>
      <c r="AB192" s="33">
        <v>1</v>
      </c>
      <c r="AC192" s="33">
        <v>1</v>
      </c>
      <c r="AD192" s="33">
        <v>0</v>
      </c>
      <c r="AE192" s="33">
        <v>0</v>
      </c>
      <c r="AF192" s="34">
        <f t="shared" si="41"/>
        <v>196</v>
      </c>
      <c r="AG192" s="34">
        <f t="shared" si="41"/>
        <v>95</v>
      </c>
      <c r="AH192" s="34">
        <f t="shared" si="42"/>
        <v>291</v>
      </c>
      <c r="AJ192" s="105" t="s">
        <v>216</v>
      </c>
      <c r="AK192" s="106"/>
      <c r="AL192" s="32" t="s">
        <v>1</v>
      </c>
      <c r="AM192" s="32" t="s">
        <v>274</v>
      </c>
      <c r="AN192" s="47" t="e">
        <f>+'[1]محافظات-موازي'!BO50</f>
        <v>#REF!</v>
      </c>
      <c r="AO192" s="47" t="e">
        <f>+'[1]محافظات-موازي'!BP50</f>
        <v>#REF!</v>
      </c>
    </row>
    <row r="193" spans="1:41" ht="26.25" customHeight="1">
      <c r="A193" s="107"/>
      <c r="B193" s="108"/>
      <c r="C193" s="32" t="s">
        <v>28</v>
      </c>
      <c r="D193" s="33">
        <v>0</v>
      </c>
      <c r="E193" s="33">
        <v>2</v>
      </c>
      <c r="F193" s="33">
        <v>2</v>
      </c>
      <c r="G193" s="33">
        <v>0</v>
      </c>
      <c r="H193" s="33">
        <v>295</v>
      </c>
      <c r="I193" s="33">
        <v>121</v>
      </c>
      <c r="J193" s="33">
        <v>26</v>
      </c>
      <c r="K193" s="33">
        <v>18</v>
      </c>
      <c r="L193" s="33">
        <v>34</v>
      </c>
      <c r="M193" s="33">
        <v>23</v>
      </c>
      <c r="N193" s="33">
        <v>15</v>
      </c>
      <c r="O193" s="33">
        <v>11</v>
      </c>
      <c r="P193" s="33">
        <v>6</v>
      </c>
      <c r="Q193" s="33">
        <v>4</v>
      </c>
      <c r="R193" s="33">
        <v>3</v>
      </c>
      <c r="S193" s="33">
        <v>0</v>
      </c>
      <c r="T193" s="33">
        <v>47</v>
      </c>
      <c r="U193" s="33">
        <v>13</v>
      </c>
      <c r="V193" s="33">
        <v>3</v>
      </c>
      <c r="W193" s="33">
        <v>4</v>
      </c>
      <c r="X193" s="33">
        <v>6</v>
      </c>
      <c r="Y193" s="33">
        <v>1</v>
      </c>
      <c r="Z193" s="33">
        <v>0</v>
      </c>
      <c r="AA193" s="33">
        <v>0</v>
      </c>
      <c r="AB193" s="33">
        <v>2</v>
      </c>
      <c r="AC193" s="33">
        <v>1</v>
      </c>
      <c r="AD193" s="33">
        <v>0</v>
      </c>
      <c r="AE193" s="33">
        <v>0</v>
      </c>
      <c r="AF193" s="34">
        <f t="shared" si="41"/>
        <v>439</v>
      </c>
      <c r="AG193" s="34">
        <f t="shared" si="41"/>
        <v>198</v>
      </c>
      <c r="AH193" s="34">
        <f t="shared" si="42"/>
        <v>637</v>
      </c>
      <c r="AJ193" s="107"/>
      <c r="AK193" s="108"/>
      <c r="AL193" s="32" t="s">
        <v>28</v>
      </c>
      <c r="AM193" s="32" t="s">
        <v>274</v>
      </c>
      <c r="AN193" s="47">
        <v>439</v>
      </c>
      <c r="AO193" s="47">
        <v>198</v>
      </c>
    </row>
    <row r="194" spans="1:41" ht="26.25" customHeight="1">
      <c r="A194" s="116" t="s">
        <v>291</v>
      </c>
      <c r="B194" s="117" t="s">
        <v>368</v>
      </c>
      <c r="C194" s="37" t="s">
        <v>1</v>
      </c>
      <c r="D194" s="33">
        <v>1</v>
      </c>
      <c r="E194" s="33">
        <v>0</v>
      </c>
      <c r="F194" s="33">
        <v>0</v>
      </c>
      <c r="G194" s="33">
        <v>0</v>
      </c>
      <c r="H194" s="33">
        <v>1</v>
      </c>
      <c r="I194" s="33">
        <v>0</v>
      </c>
      <c r="J194" s="33">
        <v>0</v>
      </c>
      <c r="K194" s="33">
        <v>0</v>
      </c>
      <c r="L194" s="33">
        <v>1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4</v>
      </c>
      <c r="U194" s="33">
        <v>2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4">
        <f t="shared" si="41"/>
        <v>7</v>
      </c>
      <c r="AG194" s="34">
        <f t="shared" si="41"/>
        <v>2</v>
      </c>
      <c r="AH194" s="34">
        <f t="shared" si="42"/>
        <v>9</v>
      </c>
      <c r="AJ194" s="116" t="s">
        <v>291</v>
      </c>
      <c r="AK194" s="117" t="s">
        <v>368</v>
      </c>
      <c r="AL194" s="32" t="s">
        <v>1</v>
      </c>
      <c r="AM194" s="32" t="s">
        <v>12</v>
      </c>
      <c r="AN194" s="47">
        <v>7</v>
      </c>
      <c r="AO194" s="47">
        <v>2</v>
      </c>
    </row>
    <row r="195" spans="1:41" ht="26.25" customHeight="1">
      <c r="A195" s="116"/>
      <c r="B195" s="117"/>
      <c r="C195" s="37" t="s">
        <v>28</v>
      </c>
      <c r="D195" s="33">
        <v>1</v>
      </c>
      <c r="E195" s="33">
        <v>0</v>
      </c>
      <c r="F195" s="33">
        <v>0</v>
      </c>
      <c r="G195" s="33">
        <v>0</v>
      </c>
      <c r="H195" s="33">
        <v>9</v>
      </c>
      <c r="I195" s="33">
        <v>1</v>
      </c>
      <c r="J195" s="33">
        <v>1</v>
      </c>
      <c r="K195" s="33">
        <v>1</v>
      </c>
      <c r="L195" s="33">
        <v>3</v>
      </c>
      <c r="M195" s="33">
        <v>1</v>
      </c>
      <c r="N195" s="33">
        <v>1</v>
      </c>
      <c r="O195" s="33">
        <v>0</v>
      </c>
      <c r="P195" s="33">
        <v>1</v>
      </c>
      <c r="Q195" s="33">
        <v>0</v>
      </c>
      <c r="R195" s="33">
        <v>0</v>
      </c>
      <c r="S195" s="33">
        <v>0</v>
      </c>
      <c r="T195" s="33">
        <v>32</v>
      </c>
      <c r="U195" s="33">
        <v>27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4">
        <f t="shared" si="41"/>
        <v>48</v>
      </c>
      <c r="AG195" s="34">
        <f t="shared" si="41"/>
        <v>30</v>
      </c>
      <c r="AH195" s="34">
        <f t="shared" si="42"/>
        <v>78</v>
      </c>
      <c r="AJ195" s="116"/>
      <c r="AK195" s="117"/>
      <c r="AL195" s="32" t="s">
        <v>28</v>
      </c>
      <c r="AM195" s="32" t="s">
        <v>12</v>
      </c>
      <c r="AN195" s="47">
        <v>48</v>
      </c>
      <c r="AO195" s="47">
        <v>30</v>
      </c>
    </row>
    <row r="196" spans="1:41" ht="26.25" customHeight="1">
      <c r="A196" s="116"/>
      <c r="B196" s="117" t="s">
        <v>369</v>
      </c>
      <c r="C196" s="37" t="s">
        <v>1</v>
      </c>
      <c r="D196" s="33">
        <v>0</v>
      </c>
      <c r="E196" s="33">
        <v>0</v>
      </c>
      <c r="F196" s="33">
        <v>0</v>
      </c>
      <c r="G196" s="33">
        <v>0</v>
      </c>
      <c r="H196" s="33">
        <v>1</v>
      </c>
      <c r="I196" s="33">
        <v>0</v>
      </c>
      <c r="J196" s="33">
        <v>0</v>
      </c>
      <c r="K196" s="33">
        <v>0</v>
      </c>
      <c r="L196" s="33">
        <v>1</v>
      </c>
      <c r="M196" s="33">
        <v>0</v>
      </c>
      <c r="N196" s="33">
        <v>1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18</v>
      </c>
      <c r="U196" s="33">
        <v>8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4">
        <f t="shared" si="41"/>
        <v>21</v>
      </c>
      <c r="AG196" s="34">
        <f t="shared" si="41"/>
        <v>8</v>
      </c>
      <c r="AH196" s="34">
        <f t="shared" si="42"/>
        <v>29</v>
      </c>
      <c r="AJ196" s="116"/>
      <c r="AK196" s="117" t="s">
        <v>369</v>
      </c>
      <c r="AL196" s="32" t="s">
        <v>1</v>
      </c>
      <c r="AM196" s="32" t="s">
        <v>12</v>
      </c>
      <c r="AN196" s="47">
        <v>21</v>
      </c>
      <c r="AO196" s="47">
        <v>8</v>
      </c>
    </row>
    <row r="197" spans="1:41" ht="26.25" customHeight="1">
      <c r="A197" s="116"/>
      <c r="B197" s="117"/>
      <c r="C197" s="37" t="s">
        <v>28</v>
      </c>
      <c r="D197" s="33">
        <v>1</v>
      </c>
      <c r="E197" s="33">
        <v>0</v>
      </c>
      <c r="F197" s="33">
        <v>0</v>
      </c>
      <c r="G197" s="33">
        <v>0</v>
      </c>
      <c r="H197" s="33">
        <v>6</v>
      </c>
      <c r="I197" s="33">
        <v>2</v>
      </c>
      <c r="J197" s="33">
        <v>7</v>
      </c>
      <c r="K197" s="33">
        <v>0</v>
      </c>
      <c r="L197" s="33">
        <v>5</v>
      </c>
      <c r="M197" s="33">
        <v>0</v>
      </c>
      <c r="N197" s="33">
        <v>1</v>
      </c>
      <c r="O197" s="33">
        <v>1</v>
      </c>
      <c r="P197" s="33">
        <v>1</v>
      </c>
      <c r="Q197" s="33">
        <v>0</v>
      </c>
      <c r="R197" s="33">
        <v>0</v>
      </c>
      <c r="S197" s="33">
        <v>0</v>
      </c>
      <c r="T197" s="33">
        <v>66</v>
      </c>
      <c r="U197" s="33">
        <v>36</v>
      </c>
      <c r="V197" s="33">
        <v>0</v>
      </c>
      <c r="W197" s="33">
        <v>0</v>
      </c>
      <c r="X197" s="33">
        <v>1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4">
        <f t="shared" si="41"/>
        <v>88</v>
      </c>
      <c r="AG197" s="34">
        <f t="shared" si="41"/>
        <v>39</v>
      </c>
      <c r="AH197" s="34">
        <f t="shared" si="42"/>
        <v>127</v>
      </c>
      <c r="AJ197" s="116"/>
      <c r="AK197" s="117"/>
      <c r="AL197" s="32" t="s">
        <v>28</v>
      </c>
      <c r="AM197" s="32" t="s">
        <v>12</v>
      </c>
      <c r="AN197" s="47">
        <v>88</v>
      </c>
      <c r="AO197" s="47">
        <v>39</v>
      </c>
    </row>
    <row r="198" spans="1:41" ht="26.25" customHeight="1">
      <c r="A198" s="116"/>
      <c r="B198" s="118" t="s">
        <v>36</v>
      </c>
      <c r="C198" s="38" t="s">
        <v>1</v>
      </c>
      <c r="D198" s="36">
        <f aca="true" t="shared" si="43" ref="D198:AH198">+D194+D196</f>
        <v>1</v>
      </c>
      <c r="E198" s="36">
        <f t="shared" si="43"/>
        <v>0</v>
      </c>
      <c r="F198" s="36">
        <f t="shared" si="43"/>
        <v>0</v>
      </c>
      <c r="G198" s="36">
        <f t="shared" si="43"/>
        <v>0</v>
      </c>
      <c r="H198" s="36">
        <f t="shared" si="43"/>
        <v>2</v>
      </c>
      <c r="I198" s="36">
        <f t="shared" si="43"/>
        <v>0</v>
      </c>
      <c r="J198" s="36">
        <f t="shared" si="43"/>
        <v>0</v>
      </c>
      <c r="K198" s="36">
        <f t="shared" si="43"/>
        <v>0</v>
      </c>
      <c r="L198" s="36">
        <f t="shared" si="43"/>
        <v>2</v>
      </c>
      <c r="M198" s="36">
        <f t="shared" si="43"/>
        <v>0</v>
      </c>
      <c r="N198" s="36">
        <f t="shared" si="43"/>
        <v>1</v>
      </c>
      <c r="O198" s="36">
        <f t="shared" si="43"/>
        <v>0</v>
      </c>
      <c r="P198" s="36">
        <f t="shared" si="43"/>
        <v>0</v>
      </c>
      <c r="Q198" s="36">
        <f t="shared" si="43"/>
        <v>0</v>
      </c>
      <c r="R198" s="36">
        <f t="shared" si="43"/>
        <v>0</v>
      </c>
      <c r="S198" s="36">
        <f t="shared" si="43"/>
        <v>0</v>
      </c>
      <c r="T198" s="36">
        <f t="shared" si="43"/>
        <v>22</v>
      </c>
      <c r="U198" s="36">
        <f t="shared" si="43"/>
        <v>10</v>
      </c>
      <c r="V198" s="36">
        <f t="shared" si="43"/>
        <v>0</v>
      </c>
      <c r="W198" s="36">
        <f t="shared" si="43"/>
        <v>0</v>
      </c>
      <c r="X198" s="36">
        <f t="shared" si="43"/>
        <v>0</v>
      </c>
      <c r="Y198" s="36">
        <f t="shared" si="43"/>
        <v>0</v>
      </c>
      <c r="Z198" s="36">
        <f t="shared" si="43"/>
        <v>0</v>
      </c>
      <c r="AA198" s="36">
        <f t="shared" si="43"/>
        <v>0</v>
      </c>
      <c r="AB198" s="36">
        <f t="shared" si="43"/>
        <v>0</v>
      </c>
      <c r="AC198" s="36">
        <f t="shared" si="43"/>
        <v>0</v>
      </c>
      <c r="AD198" s="36">
        <f t="shared" si="43"/>
        <v>0</v>
      </c>
      <c r="AE198" s="36">
        <f t="shared" si="43"/>
        <v>0</v>
      </c>
      <c r="AF198" s="34">
        <f t="shared" si="43"/>
        <v>28</v>
      </c>
      <c r="AG198" s="34">
        <f t="shared" si="43"/>
        <v>10</v>
      </c>
      <c r="AH198" s="34">
        <f t="shared" si="43"/>
        <v>38</v>
      </c>
      <c r="AJ198" s="116"/>
      <c r="AK198" s="118" t="s">
        <v>367</v>
      </c>
      <c r="AL198" s="35" t="s">
        <v>1</v>
      </c>
      <c r="AM198" s="35" t="s">
        <v>12</v>
      </c>
      <c r="AN198" s="54">
        <f>+AN194+AN196</f>
        <v>28</v>
      </c>
      <c r="AO198" s="54">
        <f>+AO194+AO196</f>
        <v>10</v>
      </c>
    </row>
    <row r="199" spans="1:41" ht="26.25" customHeight="1">
      <c r="A199" s="116"/>
      <c r="B199" s="119"/>
      <c r="C199" s="38" t="s">
        <v>28</v>
      </c>
      <c r="D199" s="36">
        <f aca="true" t="shared" si="44" ref="D199:AH199">+D195+D197</f>
        <v>2</v>
      </c>
      <c r="E199" s="36">
        <f t="shared" si="44"/>
        <v>0</v>
      </c>
      <c r="F199" s="36">
        <f t="shared" si="44"/>
        <v>0</v>
      </c>
      <c r="G199" s="36">
        <f t="shared" si="44"/>
        <v>0</v>
      </c>
      <c r="H199" s="36">
        <f t="shared" si="44"/>
        <v>15</v>
      </c>
      <c r="I199" s="36">
        <f t="shared" si="44"/>
        <v>3</v>
      </c>
      <c r="J199" s="36">
        <f t="shared" si="44"/>
        <v>8</v>
      </c>
      <c r="K199" s="36">
        <f t="shared" si="44"/>
        <v>1</v>
      </c>
      <c r="L199" s="36">
        <f t="shared" si="44"/>
        <v>8</v>
      </c>
      <c r="M199" s="36">
        <f t="shared" si="44"/>
        <v>1</v>
      </c>
      <c r="N199" s="36">
        <f t="shared" si="44"/>
        <v>2</v>
      </c>
      <c r="O199" s="36">
        <f t="shared" si="44"/>
        <v>1</v>
      </c>
      <c r="P199" s="36">
        <f t="shared" si="44"/>
        <v>2</v>
      </c>
      <c r="Q199" s="36">
        <f t="shared" si="44"/>
        <v>0</v>
      </c>
      <c r="R199" s="36">
        <f t="shared" si="44"/>
        <v>0</v>
      </c>
      <c r="S199" s="36">
        <f t="shared" si="44"/>
        <v>0</v>
      </c>
      <c r="T199" s="36">
        <f t="shared" si="44"/>
        <v>98</v>
      </c>
      <c r="U199" s="36">
        <f t="shared" si="44"/>
        <v>63</v>
      </c>
      <c r="V199" s="36">
        <f t="shared" si="44"/>
        <v>0</v>
      </c>
      <c r="W199" s="36">
        <f t="shared" si="44"/>
        <v>0</v>
      </c>
      <c r="X199" s="36">
        <f t="shared" si="44"/>
        <v>1</v>
      </c>
      <c r="Y199" s="36">
        <f t="shared" si="44"/>
        <v>0</v>
      </c>
      <c r="Z199" s="36">
        <f t="shared" si="44"/>
        <v>0</v>
      </c>
      <c r="AA199" s="36">
        <f t="shared" si="44"/>
        <v>0</v>
      </c>
      <c r="AB199" s="36">
        <f t="shared" si="44"/>
        <v>0</v>
      </c>
      <c r="AC199" s="36">
        <f t="shared" si="44"/>
        <v>0</v>
      </c>
      <c r="AD199" s="36">
        <f t="shared" si="44"/>
        <v>0</v>
      </c>
      <c r="AE199" s="36">
        <f t="shared" si="44"/>
        <v>0</v>
      </c>
      <c r="AF199" s="34">
        <f t="shared" si="44"/>
        <v>136</v>
      </c>
      <c r="AG199" s="34">
        <f t="shared" si="44"/>
        <v>69</v>
      </c>
      <c r="AH199" s="34">
        <f t="shared" si="44"/>
        <v>205</v>
      </c>
      <c r="AJ199" s="116"/>
      <c r="AK199" s="119"/>
      <c r="AL199" s="35" t="s">
        <v>28</v>
      </c>
      <c r="AM199" s="35" t="s">
        <v>12</v>
      </c>
      <c r="AN199" s="54">
        <f>+AN195+AN197</f>
        <v>136</v>
      </c>
      <c r="AO199" s="54">
        <f>+AO195+AO197</f>
        <v>69</v>
      </c>
    </row>
    <row r="200" spans="1:41" ht="26.25" customHeight="1">
      <c r="A200" s="105" t="s">
        <v>217</v>
      </c>
      <c r="B200" s="106"/>
      <c r="C200" s="32" t="s">
        <v>1</v>
      </c>
      <c r="D200" s="33">
        <v>1</v>
      </c>
      <c r="E200" s="33">
        <v>0</v>
      </c>
      <c r="F200" s="33">
        <v>0</v>
      </c>
      <c r="G200" s="33">
        <v>0</v>
      </c>
      <c r="H200" s="33">
        <v>109</v>
      </c>
      <c r="I200" s="33">
        <v>164</v>
      </c>
      <c r="J200" s="33">
        <v>1</v>
      </c>
      <c r="K200" s="33">
        <v>1</v>
      </c>
      <c r="L200" s="33">
        <v>2</v>
      </c>
      <c r="M200" s="33">
        <v>4</v>
      </c>
      <c r="N200" s="33">
        <v>0</v>
      </c>
      <c r="O200" s="33">
        <v>2</v>
      </c>
      <c r="P200" s="33">
        <v>0</v>
      </c>
      <c r="Q200" s="33">
        <v>1</v>
      </c>
      <c r="R200" s="33">
        <v>0</v>
      </c>
      <c r="S200" s="33">
        <v>4</v>
      </c>
      <c r="T200" s="33">
        <v>12</v>
      </c>
      <c r="U200" s="33">
        <v>12</v>
      </c>
      <c r="V200" s="33">
        <v>2</v>
      </c>
      <c r="W200" s="33">
        <v>5</v>
      </c>
      <c r="X200" s="33">
        <v>3</v>
      </c>
      <c r="Y200" s="33">
        <v>1</v>
      </c>
      <c r="Z200" s="33">
        <v>0</v>
      </c>
      <c r="AA200" s="33">
        <v>0</v>
      </c>
      <c r="AB200" s="33">
        <v>0</v>
      </c>
      <c r="AC200" s="33">
        <v>1</v>
      </c>
      <c r="AD200" s="33">
        <v>0</v>
      </c>
      <c r="AE200" s="33">
        <v>0</v>
      </c>
      <c r="AF200" s="34">
        <f aca="true" t="shared" si="45" ref="AF200:AF223">+D200+F200+H200+J200+L200+N200+P200+R200+T200+V200+X200+Z200+AB200+AD200</f>
        <v>130</v>
      </c>
      <c r="AG200" s="34">
        <f aca="true" t="shared" si="46" ref="AG200:AG223">+E200+G200+I200+K200+M200+O200+Q200+S200+U200+W200+Y200+AA200+AC200+AE200</f>
        <v>195</v>
      </c>
      <c r="AH200" s="34">
        <f aca="true" t="shared" si="47" ref="AH200:AH223">AG200+AF200</f>
        <v>325</v>
      </c>
      <c r="AJ200" s="105" t="s">
        <v>217</v>
      </c>
      <c r="AK200" s="106"/>
      <c r="AL200" s="32" t="s">
        <v>1</v>
      </c>
      <c r="AM200" s="32" t="s">
        <v>274</v>
      </c>
      <c r="AN200" s="47">
        <v>130</v>
      </c>
      <c r="AO200" s="47">
        <v>195</v>
      </c>
    </row>
    <row r="201" spans="1:41" ht="26.25" customHeight="1">
      <c r="A201" s="107"/>
      <c r="B201" s="108"/>
      <c r="C201" s="32" t="s">
        <v>28</v>
      </c>
      <c r="D201" s="33">
        <v>2</v>
      </c>
      <c r="E201" s="33">
        <v>1</v>
      </c>
      <c r="F201" s="33">
        <v>1</v>
      </c>
      <c r="G201" s="33">
        <v>0</v>
      </c>
      <c r="H201" s="33">
        <v>161</v>
      </c>
      <c r="I201" s="33">
        <v>229</v>
      </c>
      <c r="J201" s="33">
        <v>2</v>
      </c>
      <c r="K201" s="33">
        <v>2</v>
      </c>
      <c r="L201" s="33">
        <v>6</v>
      </c>
      <c r="M201" s="33">
        <v>7</v>
      </c>
      <c r="N201" s="33">
        <v>0</v>
      </c>
      <c r="O201" s="33">
        <v>5</v>
      </c>
      <c r="P201" s="33">
        <v>0</v>
      </c>
      <c r="Q201" s="33">
        <v>1</v>
      </c>
      <c r="R201" s="33">
        <v>5</v>
      </c>
      <c r="S201" s="33">
        <v>4</v>
      </c>
      <c r="T201" s="33">
        <v>30</v>
      </c>
      <c r="U201" s="33">
        <v>23</v>
      </c>
      <c r="V201" s="33">
        <v>12</v>
      </c>
      <c r="W201" s="33">
        <v>7</v>
      </c>
      <c r="X201" s="33">
        <v>8</v>
      </c>
      <c r="Y201" s="33">
        <v>2</v>
      </c>
      <c r="Z201" s="33">
        <v>0</v>
      </c>
      <c r="AA201" s="33">
        <v>0</v>
      </c>
      <c r="AB201" s="33">
        <v>1</v>
      </c>
      <c r="AC201" s="33">
        <v>1</v>
      </c>
      <c r="AD201" s="33">
        <v>0</v>
      </c>
      <c r="AE201" s="33">
        <v>0</v>
      </c>
      <c r="AF201" s="34">
        <f t="shared" si="45"/>
        <v>228</v>
      </c>
      <c r="AG201" s="34">
        <f t="shared" si="46"/>
        <v>282</v>
      </c>
      <c r="AH201" s="34">
        <f t="shared" si="47"/>
        <v>510</v>
      </c>
      <c r="AJ201" s="107"/>
      <c r="AK201" s="108"/>
      <c r="AL201" s="32" t="s">
        <v>28</v>
      </c>
      <c r="AM201" s="32" t="s">
        <v>274</v>
      </c>
      <c r="AN201" s="47">
        <v>228</v>
      </c>
      <c r="AO201" s="47">
        <v>282</v>
      </c>
    </row>
    <row r="202" spans="1:41" ht="26.25" customHeight="1">
      <c r="A202" s="105" t="s">
        <v>20</v>
      </c>
      <c r="B202" s="106"/>
      <c r="C202" s="32" t="s">
        <v>1</v>
      </c>
      <c r="D202" s="33">
        <v>0</v>
      </c>
      <c r="E202" s="33">
        <v>0</v>
      </c>
      <c r="F202" s="33">
        <v>0</v>
      </c>
      <c r="G202" s="33">
        <v>0</v>
      </c>
      <c r="H202" s="33">
        <v>107</v>
      </c>
      <c r="I202" s="33">
        <v>33</v>
      </c>
      <c r="J202" s="33">
        <v>7</v>
      </c>
      <c r="K202" s="33">
        <v>1</v>
      </c>
      <c r="L202" s="33">
        <v>9</v>
      </c>
      <c r="M202" s="33">
        <v>3</v>
      </c>
      <c r="N202" s="33">
        <v>1</v>
      </c>
      <c r="O202" s="33">
        <v>0</v>
      </c>
      <c r="P202" s="33">
        <v>1</v>
      </c>
      <c r="Q202" s="33">
        <v>1</v>
      </c>
      <c r="R202" s="33">
        <v>6</v>
      </c>
      <c r="S202" s="33">
        <v>1</v>
      </c>
      <c r="T202" s="33">
        <v>10</v>
      </c>
      <c r="U202" s="33">
        <v>2</v>
      </c>
      <c r="V202" s="33">
        <v>7</v>
      </c>
      <c r="W202" s="33">
        <v>0</v>
      </c>
      <c r="X202" s="33">
        <v>7</v>
      </c>
      <c r="Y202" s="33">
        <v>0</v>
      </c>
      <c r="Z202" s="33">
        <v>0</v>
      </c>
      <c r="AA202" s="33">
        <v>0</v>
      </c>
      <c r="AB202" s="33">
        <v>2</v>
      </c>
      <c r="AC202" s="33">
        <v>0</v>
      </c>
      <c r="AD202" s="33">
        <v>0</v>
      </c>
      <c r="AE202" s="33">
        <v>0</v>
      </c>
      <c r="AF202" s="34">
        <f t="shared" si="45"/>
        <v>157</v>
      </c>
      <c r="AG202" s="34">
        <f t="shared" si="46"/>
        <v>41</v>
      </c>
      <c r="AH202" s="34">
        <f t="shared" si="47"/>
        <v>198</v>
      </c>
      <c r="AJ202" s="105" t="s">
        <v>20</v>
      </c>
      <c r="AK202" s="106"/>
      <c r="AL202" s="32" t="s">
        <v>1</v>
      </c>
      <c r="AM202" s="32" t="s">
        <v>274</v>
      </c>
      <c r="AN202" s="47">
        <v>157</v>
      </c>
      <c r="AO202" s="47">
        <v>41</v>
      </c>
    </row>
    <row r="203" spans="1:41" ht="26.25" customHeight="1">
      <c r="A203" s="107"/>
      <c r="B203" s="108"/>
      <c r="C203" s="32" t="s">
        <v>28</v>
      </c>
      <c r="D203" s="33">
        <v>7</v>
      </c>
      <c r="E203" s="33">
        <v>2</v>
      </c>
      <c r="F203" s="33">
        <v>3</v>
      </c>
      <c r="G203" s="33">
        <v>1</v>
      </c>
      <c r="H203" s="33">
        <v>699</v>
      </c>
      <c r="I203" s="33">
        <v>252</v>
      </c>
      <c r="J203" s="33">
        <v>36</v>
      </c>
      <c r="K203" s="33">
        <v>12</v>
      </c>
      <c r="L203" s="33">
        <v>44</v>
      </c>
      <c r="M203" s="33">
        <v>8</v>
      </c>
      <c r="N203" s="33">
        <v>3</v>
      </c>
      <c r="O203" s="33">
        <v>2</v>
      </c>
      <c r="P203" s="33">
        <v>3</v>
      </c>
      <c r="Q203" s="33">
        <v>2</v>
      </c>
      <c r="R203" s="33">
        <v>42</v>
      </c>
      <c r="S203" s="33">
        <v>8</v>
      </c>
      <c r="T203" s="33">
        <v>86</v>
      </c>
      <c r="U203" s="33">
        <v>22</v>
      </c>
      <c r="V203" s="33">
        <v>19</v>
      </c>
      <c r="W203" s="33">
        <v>4</v>
      </c>
      <c r="X203" s="33">
        <v>18</v>
      </c>
      <c r="Y203" s="33">
        <v>3</v>
      </c>
      <c r="Z203" s="33">
        <v>1</v>
      </c>
      <c r="AA203" s="33">
        <v>0</v>
      </c>
      <c r="AB203" s="33">
        <v>3</v>
      </c>
      <c r="AC203" s="33">
        <v>0</v>
      </c>
      <c r="AD203" s="33">
        <v>0</v>
      </c>
      <c r="AE203" s="33">
        <v>0</v>
      </c>
      <c r="AF203" s="34">
        <f t="shared" si="45"/>
        <v>964</v>
      </c>
      <c r="AG203" s="34">
        <f t="shared" si="46"/>
        <v>316</v>
      </c>
      <c r="AH203" s="34">
        <f t="shared" si="47"/>
        <v>1280</v>
      </c>
      <c r="AJ203" s="107"/>
      <c r="AK203" s="108"/>
      <c r="AL203" s="32" t="s">
        <v>28</v>
      </c>
      <c r="AM203" s="32" t="s">
        <v>274</v>
      </c>
      <c r="AN203" s="47">
        <v>964</v>
      </c>
      <c r="AO203" s="47">
        <v>316</v>
      </c>
    </row>
    <row r="204" spans="1:41" ht="26.25" customHeight="1">
      <c r="A204" s="145" t="s">
        <v>292</v>
      </c>
      <c r="B204" s="139" t="s">
        <v>21</v>
      </c>
      <c r="C204" s="32" t="s">
        <v>1</v>
      </c>
      <c r="D204" s="33">
        <v>1</v>
      </c>
      <c r="E204" s="33">
        <v>0</v>
      </c>
      <c r="F204" s="33">
        <v>0</v>
      </c>
      <c r="G204" s="33">
        <v>0</v>
      </c>
      <c r="H204" s="33">
        <v>152</v>
      </c>
      <c r="I204" s="33">
        <v>174</v>
      </c>
      <c r="J204" s="33">
        <v>0</v>
      </c>
      <c r="K204" s="33">
        <v>0</v>
      </c>
      <c r="L204" s="33">
        <v>2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28</v>
      </c>
      <c r="U204" s="33">
        <v>20</v>
      </c>
      <c r="V204" s="33">
        <v>1</v>
      </c>
      <c r="W204" s="33">
        <v>0</v>
      </c>
      <c r="X204" s="33">
        <v>1</v>
      </c>
      <c r="Y204" s="33">
        <v>1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4">
        <f t="shared" si="45"/>
        <v>185</v>
      </c>
      <c r="AG204" s="34">
        <f t="shared" si="46"/>
        <v>195</v>
      </c>
      <c r="AH204" s="34">
        <f t="shared" si="47"/>
        <v>380</v>
      </c>
      <c r="AJ204" s="109" t="s">
        <v>292</v>
      </c>
      <c r="AK204" s="114" t="s">
        <v>21</v>
      </c>
      <c r="AL204" s="37" t="s">
        <v>1</v>
      </c>
      <c r="AM204" s="37" t="s">
        <v>274</v>
      </c>
      <c r="AN204" s="50">
        <v>185</v>
      </c>
      <c r="AO204" s="50">
        <v>195</v>
      </c>
    </row>
    <row r="205" spans="1:41" ht="26.25" customHeight="1">
      <c r="A205" s="146"/>
      <c r="B205" s="140"/>
      <c r="C205" s="32" t="s">
        <v>28</v>
      </c>
      <c r="D205" s="33">
        <v>2</v>
      </c>
      <c r="E205" s="33">
        <v>2</v>
      </c>
      <c r="F205" s="33">
        <v>0</v>
      </c>
      <c r="G205" s="33">
        <v>0</v>
      </c>
      <c r="H205" s="33">
        <v>647</v>
      </c>
      <c r="I205" s="33">
        <v>470</v>
      </c>
      <c r="J205" s="33">
        <v>1</v>
      </c>
      <c r="K205" s="33">
        <v>1</v>
      </c>
      <c r="L205" s="33">
        <v>4</v>
      </c>
      <c r="M205" s="33">
        <v>4</v>
      </c>
      <c r="N205" s="33">
        <v>0</v>
      </c>
      <c r="O205" s="33">
        <v>1</v>
      </c>
      <c r="P205" s="33">
        <v>0</v>
      </c>
      <c r="Q205" s="33">
        <v>0</v>
      </c>
      <c r="R205" s="33">
        <v>0</v>
      </c>
      <c r="S205" s="33">
        <v>0</v>
      </c>
      <c r="T205" s="33">
        <v>65</v>
      </c>
      <c r="U205" s="33">
        <v>61</v>
      </c>
      <c r="V205" s="33">
        <v>5</v>
      </c>
      <c r="W205" s="33">
        <v>2</v>
      </c>
      <c r="X205" s="33">
        <v>4</v>
      </c>
      <c r="Y205" s="33">
        <v>2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4">
        <f t="shared" si="45"/>
        <v>728</v>
      </c>
      <c r="AG205" s="34">
        <f t="shared" si="46"/>
        <v>543</v>
      </c>
      <c r="AH205" s="34">
        <f t="shared" si="47"/>
        <v>1271</v>
      </c>
      <c r="AJ205" s="110"/>
      <c r="AK205" s="115"/>
      <c r="AL205" s="37" t="s">
        <v>28</v>
      </c>
      <c r="AM205" s="37" t="s">
        <v>274</v>
      </c>
      <c r="AN205" s="50">
        <v>728</v>
      </c>
      <c r="AO205" s="50">
        <v>543</v>
      </c>
    </row>
    <row r="206" spans="1:41" ht="26.25" customHeight="1">
      <c r="A206" s="146"/>
      <c r="B206" s="139" t="s">
        <v>293</v>
      </c>
      <c r="C206" s="32" t="s">
        <v>1</v>
      </c>
      <c r="D206" s="33">
        <v>0</v>
      </c>
      <c r="E206" s="33">
        <v>0</v>
      </c>
      <c r="F206" s="33">
        <v>0</v>
      </c>
      <c r="G206" s="33">
        <v>0</v>
      </c>
      <c r="H206" s="33">
        <v>75</v>
      </c>
      <c r="I206" s="33">
        <v>119</v>
      </c>
      <c r="J206" s="33">
        <v>0</v>
      </c>
      <c r="K206" s="33">
        <v>0</v>
      </c>
      <c r="L206" s="33">
        <v>0</v>
      </c>
      <c r="M206" s="33">
        <v>1</v>
      </c>
      <c r="N206" s="33">
        <v>1</v>
      </c>
      <c r="O206" s="33">
        <v>0</v>
      </c>
      <c r="P206" s="33">
        <v>0</v>
      </c>
      <c r="Q206" s="33">
        <v>0</v>
      </c>
      <c r="R206" s="33">
        <v>1</v>
      </c>
      <c r="S206" s="33">
        <v>8</v>
      </c>
      <c r="T206" s="33">
        <v>10</v>
      </c>
      <c r="U206" s="33">
        <v>12</v>
      </c>
      <c r="V206" s="33">
        <v>7</v>
      </c>
      <c r="W206" s="33">
        <v>4</v>
      </c>
      <c r="X206" s="33">
        <v>3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4">
        <f t="shared" si="45"/>
        <v>97</v>
      </c>
      <c r="AG206" s="34">
        <f t="shared" si="46"/>
        <v>144</v>
      </c>
      <c r="AH206" s="34">
        <f t="shared" si="47"/>
        <v>241</v>
      </c>
      <c r="AJ206" s="110"/>
      <c r="AK206" s="105" t="s">
        <v>293</v>
      </c>
      <c r="AL206" s="32" t="s">
        <v>1</v>
      </c>
      <c r="AM206" s="32" t="s">
        <v>274</v>
      </c>
      <c r="AN206" s="47">
        <v>97</v>
      </c>
      <c r="AO206" s="47">
        <v>144</v>
      </c>
    </row>
    <row r="207" spans="1:41" ht="26.25" customHeight="1">
      <c r="A207" s="146"/>
      <c r="B207" s="140"/>
      <c r="C207" s="32" t="s">
        <v>28</v>
      </c>
      <c r="D207" s="33">
        <v>2</v>
      </c>
      <c r="E207" s="33">
        <v>1</v>
      </c>
      <c r="F207" s="33">
        <v>0</v>
      </c>
      <c r="G207" s="33">
        <v>0</v>
      </c>
      <c r="H207" s="33">
        <v>288</v>
      </c>
      <c r="I207" s="33">
        <v>448</v>
      </c>
      <c r="J207" s="33">
        <v>1</v>
      </c>
      <c r="K207" s="33">
        <v>0</v>
      </c>
      <c r="L207" s="33">
        <v>6</v>
      </c>
      <c r="M207" s="33">
        <v>5</v>
      </c>
      <c r="N207" s="33">
        <v>3</v>
      </c>
      <c r="O207" s="33">
        <v>0</v>
      </c>
      <c r="P207" s="33">
        <v>0</v>
      </c>
      <c r="Q207" s="33">
        <v>1</v>
      </c>
      <c r="R207" s="33">
        <v>3</v>
      </c>
      <c r="S207" s="33">
        <v>17</v>
      </c>
      <c r="T207" s="33">
        <v>25</v>
      </c>
      <c r="U207" s="33">
        <v>40</v>
      </c>
      <c r="V207" s="33">
        <v>17</v>
      </c>
      <c r="W207" s="33">
        <v>12</v>
      </c>
      <c r="X207" s="33">
        <v>11</v>
      </c>
      <c r="Y207" s="33">
        <v>2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4">
        <f t="shared" si="45"/>
        <v>356</v>
      </c>
      <c r="AG207" s="34">
        <f t="shared" si="46"/>
        <v>526</v>
      </c>
      <c r="AH207" s="34">
        <f t="shared" si="47"/>
        <v>882</v>
      </c>
      <c r="AJ207" s="110"/>
      <c r="AK207" s="107"/>
      <c r="AL207" s="32" t="s">
        <v>28</v>
      </c>
      <c r="AM207" s="32" t="s">
        <v>274</v>
      </c>
      <c r="AN207" s="47">
        <v>356</v>
      </c>
      <c r="AO207" s="47">
        <v>526</v>
      </c>
    </row>
    <row r="208" spans="1:41" ht="26.25" customHeight="1">
      <c r="A208" s="146"/>
      <c r="B208" s="139" t="s">
        <v>22</v>
      </c>
      <c r="C208" s="32" t="s">
        <v>1</v>
      </c>
      <c r="D208" s="33">
        <v>0</v>
      </c>
      <c r="E208" s="33">
        <v>0</v>
      </c>
      <c r="F208" s="33">
        <v>0</v>
      </c>
      <c r="G208" s="33">
        <v>0</v>
      </c>
      <c r="H208" s="33">
        <v>24</v>
      </c>
      <c r="I208" s="33">
        <v>66</v>
      </c>
      <c r="J208" s="33">
        <v>0</v>
      </c>
      <c r="K208" s="33">
        <v>1</v>
      </c>
      <c r="L208" s="33">
        <v>1</v>
      </c>
      <c r="M208" s="33">
        <v>1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6</v>
      </c>
      <c r="U208" s="33">
        <v>20</v>
      </c>
      <c r="V208" s="33">
        <v>1</v>
      </c>
      <c r="W208" s="33">
        <v>0</v>
      </c>
      <c r="X208" s="33">
        <v>0</v>
      </c>
      <c r="Y208" s="33">
        <v>1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4">
        <f t="shared" si="45"/>
        <v>32</v>
      </c>
      <c r="AG208" s="34">
        <f t="shared" si="46"/>
        <v>89</v>
      </c>
      <c r="AH208" s="34">
        <f t="shared" si="47"/>
        <v>121</v>
      </c>
      <c r="AJ208" s="110"/>
      <c r="AK208" s="105" t="s">
        <v>22</v>
      </c>
      <c r="AL208" s="32" t="s">
        <v>1</v>
      </c>
      <c r="AM208" s="32" t="s">
        <v>274</v>
      </c>
      <c r="AN208" s="47">
        <v>32</v>
      </c>
      <c r="AO208" s="47">
        <v>89</v>
      </c>
    </row>
    <row r="209" spans="1:41" ht="26.25" customHeight="1">
      <c r="A209" s="146"/>
      <c r="B209" s="140"/>
      <c r="C209" s="32" t="s">
        <v>28</v>
      </c>
      <c r="D209" s="33">
        <v>0</v>
      </c>
      <c r="E209" s="33">
        <v>0</v>
      </c>
      <c r="F209" s="33">
        <v>0</v>
      </c>
      <c r="G209" s="33">
        <v>0</v>
      </c>
      <c r="H209" s="33">
        <v>130</v>
      </c>
      <c r="I209" s="33">
        <v>364</v>
      </c>
      <c r="J209" s="33">
        <v>1</v>
      </c>
      <c r="K209" s="33">
        <v>0</v>
      </c>
      <c r="L209" s="33">
        <v>2</v>
      </c>
      <c r="M209" s="33">
        <v>9</v>
      </c>
      <c r="N209" s="33">
        <v>1</v>
      </c>
      <c r="O209" s="33">
        <v>1</v>
      </c>
      <c r="P209" s="33">
        <v>0</v>
      </c>
      <c r="Q209" s="33">
        <v>1</v>
      </c>
      <c r="R209" s="33">
        <v>0</v>
      </c>
      <c r="S209" s="33">
        <v>0</v>
      </c>
      <c r="T209" s="33">
        <v>24</v>
      </c>
      <c r="U209" s="33">
        <v>63</v>
      </c>
      <c r="V209" s="33">
        <v>2</v>
      </c>
      <c r="W209" s="33">
        <v>2</v>
      </c>
      <c r="X209" s="33">
        <v>3</v>
      </c>
      <c r="Y209" s="33">
        <v>3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4">
        <f t="shared" si="45"/>
        <v>163</v>
      </c>
      <c r="AG209" s="34">
        <f t="shared" si="46"/>
        <v>443</v>
      </c>
      <c r="AH209" s="34">
        <f t="shared" si="47"/>
        <v>606</v>
      </c>
      <c r="AJ209" s="110"/>
      <c r="AK209" s="107"/>
      <c r="AL209" s="32" t="s">
        <v>28</v>
      </c>
      <c r="AM209" s="32" t="s">
        <v>274</v>
      </c>
      <c r="AN209" s="47">
        <v>163</v>
      </c>
      <c r="AO209" s="47">
        <v>443</v>
      </c>
    </row>
    <row r="210" spans="1:41" ht="26.25" customHeight="1">
      <c r="A210" s="146"/>
      <c r="B210" s="139" t="s">
        <v>294</v>
      </c>
      <c r="C210" s="32" t="s">
        <v>1</v>
      </c>
      <c r="D210" s="33">
        <v>0</v>
      </c>
      <c r="E210" s="33">
        <v>0</v>
      </c>
      <c r="F210" s="33">
        <v>0</v>
      </c>
      <c r="G210" s="33">
        <v>0</v>
      </c>
      <c r="H210" s="33">
        <v>8</v>
      </c>
      <c r="I210" s="33">
        <v>5</v>
      </c>
      <c r="J210" s="33">
        <v>0</v>
      </c>
      <c r="K210" s="33">
        <v>0</v>
      </c>
      <c r="L210" s="33">
        <v>2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4</v>
      </c>
      <c r="U210" s="33">
        <v>0</v>
      </c>
      <c r="V210" s="33">
        <v>1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4">
        <f t="shared" si="45"/>
        <v>15</v>
      </c>
      <c r="AG210" s="34">
        <f t="shared" si="46"/>
        <v>5</v>
      </c>
      <c r="AH210" s="34">
        <f t="shared" si="47"/>
        <v>20</v>
      </c>
      <c r="AJ210" s="110"/>
      <c r="AK210" s="105" t="s">
        <v>294</v>
      </c>
      <c r="AL210" s="32" t="s">
        <v>1</v>
      </c>
      <c r="AM210" s="32" t="s">
        <v>274</v>
      </c>
      <c r="AN210" s="47">
        <v>15</v>
      </c>
      <c r="AO210" s="47">
        <v>5</v>
      </c>
    </row>
    <row r="211" spans="1:41" ht="26.25" customHeight="1">
      <c r="A211" s="146"/>
      <c r="B211" s="140"/>
      <c r="C211" s="32" t="s">
        <v>28</v>
      </c>
      <c r="D211" s="33">
        <v>0</v>
      </c>
      <c r="E211" s="33">
        <v>0</v>
      </c>
      <c r="F211" s="33">
        <v>0</v>
      </c>
      <c r="G211" s="33">
        <v>0</v>
      </c>
      <c r="H211" s="33">
        <v>21</v>
      </c>
      <c r="I211" s="33">
        <v>13</v>
      </c>
      <c r="J211" s="33">
        <v>0</v>
      </c>
      <c r="K211" s="33">
        <v>0</v>
      </c>
      <c r="L211" s="33">
        <v>2</v>
      </c>
      <c r="M211" s="33">
        <v>1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4</v>
      </c>
      <c r="U211" s="33">
        <v>0</v>
      </c>
      <c r="V211" s="33">
        <v>1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4">
        <f t="shared" si="45"/>
        <v>28</v>
      </c>
      <c r="AG211" s="34">
        <f t="shared" si="46"/>
        <v>14</v>
      </c>
      <c r="AH211" s="34">
        <f t="shared" si="47"/>
        <v>42</v>
      </c>
      <c r="AJ211" s="110"/>
      <c r="AK211" s="107"/>
      <c r="AL211" s="32" t="s">
        <v>28</v>
      </c>
      <c r="AM211" s="32" t="s">
        <v>274</v>
      </c>
      <c r="AN211" s="47">
        <v>28</v>
      </c>
      <c r="AO211" s="47">
        <v>14</v>
      </c>
    </row>
    <row r="212" spans="1:41" ht="26.25" customHeight="1">
      <c r="A212" s="146"/>
      <c r="B212" s="139" t="s">
        <v>295</v>
      </c>
      <c r="C212" s="32" t="s">
        <v>1</v>
      </c>
      <c r="D212" s="33">
        <v>0</v>
      </c>
      <c r="E212" s="33">
        <v>0</v>
      </c>
      <c r="F212" s="33">
        <v>0</v>
      </c>
      <c r="G212" s="33">
        <v>0</v>
      </c>
      <c r="H212" s="33">
        <v>22</v>
      </c>
      <c r="I212" s="33">
        <v>9</v>
      </c>
      <c r="J212" s="33">
        <v>0</v>
      </c>
      <c r="K212" s="33">
        <v>0</v>
      </c>
      <c r="L212" s="33">
        <v>1</v>
      </c>
      <c r="M212" s="33">
        <v>2</v>
      </c>
      <c r="N212" s="33">
        <v>0</v>
      </c>
      <c r="O212" s="33">
        <v>0</v>
      </c>
      <c r="P212" s="33">
        <v>0</v>
      </c>
      <c r="Q212" s="33">
        <v>0</v>
      </c>
      <c r="R212" s="33">
        <v>2</v>
      </c>
      <c r="S212" s="33">
        <v>0</v>
      </c>
      <c r="T212" s="33">
        <v>3</v>
      </c>
      <c r="U212" s="33">
        <v>2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4">
        <f t="shared" si="45"/>
        <v>28</v>
      </c>
      <c r="AG212" s="34">
        <f t="shared" si="46"/>
        <v>13</v>
      </c>
      <c r="AH212" s="34">
        <f t="shared" si="47"/>
        <v>41</v>
      </c>
      <c r="AJ212" s="110"/>
      <c r="AK212" s="105" t="s">
        <v>295</v>
      </c>
      <c r="AL212" s="32" t="s">
        <v>1</v>
      </c>
      <c r="AM212" s="32" t="s">
        <v>274</v>
      </c>
      <c r="AN212" s="47">
        <v>28</v>
      </c>
      <c r="AO212" s="47">
        <v>13</v>
      </c>
    </row>
    <row r="213" spans="1:41" ht="26.25" customHeight="1">
      <c r="A213" s="146"/>
      <c r="B213" s="140"/>
      <c r="C213" s="32" t="s">
        <v>28</v>
      </c>
      <c r="D213" s="33">
        <v>0</v>
      </c>
      <c r="E213" s="33">
        <v>0</v>
      </c>
      <c r="F213" s="33">
        <v>0</v>
      </c>
      <c r="G213" s="33">
        <v>0</v>
      </c>
      <c r="H213" s="33">
        <v>43</v>
      </c>
      <c r="I213" s="33">
        <v>33</v>
      </c>
      <c r="J213" s="33">
        <v>0</v>
      </c>
      <c r="K213" s="33">
        <v>0</v>
      </c>
      <c r="L213" s="33">
        <v>2</v>
      </c>
      <c r="M213" s="33">
        <v>3</v>
      </c>
      <c r="N213" s="33">
        <v>1</v>
      </c>
      <c r="O213" s="33">
        <v>0</v>
      </c>
      <c r="P213" s="33">
        <v>0</v>
      </c>
      <c r="Q213" s="33">
        <v>0</v>
      </c>
      <c r="R213" s="33">
        <v>2</v>
      </c>
      <c r="S213" s="33">
        <v>0</v>
      </c>
      <c r="T213" s="33">
        <v>11</v>
      </c>
      <c r="U213" s="33">
        <v>6</v>
      </c>
      <c r="V213" s="33">
        <v>1</v>
      </c>
      <c r="W213" s="33">
        <v>1</v>
      </c>
      <c r="X213" s="33">
        <v>1</v>
      </c>
      <c r="Y213" s="33">
        <v>2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4">
        <f t="shared" si="45"/>
        <v>61</v>
      </c>
      <c r="AG213" s="34">
        <f t="shared" si="46"/>
        <v>45</v>
      </c>
      <c r="AH213" s="34">
        <f t="shared" si="47"/>
        <v>106</v>
      </c>
      <c r="AJ213" s="110"/>
      <c r="AK213" s="107"/>
      <c r="AL213" s="32" t="s">
        <v>28</v>
      </c>
      <c r="AM213" s="32" t="s">
        <v>274</v>
      </c>
      <c r="AN213" s="47">
        <v>61</v>
      </c>
      <c r="AO213" s="47">
        <v>45</v>
      </c>
    </row>
    <row r="214" spans="1:41" ht="26.25" customHeight="1">
      <c r="A214" s="146"/>
      <c r="B214" s="139" t="s">
        <v>296</v>
      </c>
      <c r="C214" s="32" t="s">
        <v>1</v>
      </c>
      <c r="D214" s="33">
        <v>0</v>
      </c>
      <c r="E214" s="33">
        <v>0</v>
      </c>
      <c r="F214" s="33">
        <v>0</v>
      </c>
      <c r="G214" s="33">
        <v>0</v>
      </c>
      <c r="H214" s="33">
        <v>65</v>
      </c>
      <c r="I214" s="33">
        <v>16</v>
      </c>
      <c r="J214" s="33">
        <v>0</v>
      </c>
      <c r="K214" s="33">
        <v>0</v>
      </c>
      <c r="L214" s="33">
        <v>4</v>
      </c>
      <c r="M214" s="33">
        <v>2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25</v>
      </c>
      <c r="U214" s="33">
        <v>12</v>
      </c>
      <c r="V214" s="33">
        <v>5</v>
      </c>
      <c r="W214" s="33">
        <v>3</v>
      </c>
      <c r="X214" s="33">
        <v>17</v>
      </c>
      <c r="Y214" s="33">
        <v>6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4">
        <f t="shared" si="45"/>
        <v>116</v>
      </c>
      <c r="AG214" s="34">
        <f t="shared" si="46"/>
        <v>39</v>
      </c>
      <c r="AH214" s="34">
        <f t="shared" si="47"/>
        <v>155</v>
      </c>
      <c r="AJ214" s="110"/>
      <c r="AK214" s="105" t="s">
        <v>296</v>
      </c>
      <c r="AL214" s="32" t="s">
        <v>1</v>
      </c>
      <c r="AM214" s="32" t="s">
        <v>274</v>
      </c>
      <c r="AN214" s="47">
        <v>116</v>
      </c>
      <c r="AO214" s="47">
        <v>39</v>
      </c>
    </row>
    <row r="215" spans="1:41" ht="26.25" customHeight="1">
      <c r="A215" s="146"/>
      <c r="B215" s="140"/>
      <c r="C215" s="32" t="s">
        <v>28</v>
      </c>
      <c r="D215" s="33">
        <v>0</v>
      </c>
      <c r="E215" s="33">
        <v>0</v>
      </c>
      <c r="F215" s="33">
        <v>0</v>
      </c>
      <c r="G215" s="33">
        <v>0</v>
      </c>
      <c r="H215" s="33">
        <v>180</v>
      </c>
      <c r="I215" s="33">
        <v>53</v>
      </c>
      <c r="J215" s="33">
        <v>0</v>
      </c>
      <c r="K215" s="33">
        <v>0</v>
      </c>
      <c r="L215" s="33">
        <v>34</v>
      </c>
      <c r="M215" s="33">
        <v>18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100</v>
      </c>
      <c r="U215" s="33">
        <v>33</v>
      </c>
      <c r="V215" s="33">
        <v>20</v>
      </c>
      <c r="W215" s="33">
        <v>7</v>
      </c>
      <c r="X215" s="33">
        <v>40</v>
      </c>
      <c r="Y215" s="33">
        <v>18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4">
        <f t="shared" si="45"/>
        <v>374</v>
      </c>
      <c r="AG215" s="34">
        <f t="shared" si="46"/>
        <v>129</v>
      </c>
      <c r="AH215" s="34">
        <f t="shared" si="47"/>
        <v>503</v>
      </c>
      <c r="AJ215" s="110"/>
      <c r="AK215" s="107"/>
      <c r="AL215" s="32" t="s">
        <v>28</v>
      </c>
      <c r="AM215" s="32" t="s">
        <v>274</v>
      </c>
      <c r="AN215" s="47">
        <v>374</v>
      </c>
      <c r="AO215" s="47">
        <v>129</v>
      </c>
    </row>
    <row r="216" spans="1:41" ht="26.25" customHeight="1">
      <c r="A216" s="146"/>
      <c r="B216" s="139" t="s">
        <v>297</v>
      </c>
      <c r="C216" s="32" t="s">
        <v>1</v>
      </c>
      <c r="D216" s="33">
        <v>0</v>
      </c>
      <c r="E216" s="33">
        <v>0</v>
      </c>
      <c r="F216" s="33">
        <v>0</v>
      </c>
      <c r="G216" s="33">
        <v>0</v>
      </c>
      <c r="H216" s="33">
        <v>41</v>
      </c>
      <c r="I216" s="33">
        <v>19</v>
      </c>
      <c r="J216" s="33">
        <v>0</v>
      </c>
      <c r="K216" s="33">
        <v>0</v>
      </c>
      <c r="L216" s="33">
        <v>5</v>
      </c>
      <c r="M216" s="33">
        <v>5</v>
      </c>
      <c r="N216" s="33">
        <v>0</v>
      </c>
      <c r="O216" s="33">
        <v>0</v>
      </c>
      <c r="P216" s="33">
        <v>1</v>
      </c>
      <c r="Q216" s="33">
        <v>1</v>
      </c>
      <c r="R216" s="33">
        <v>0</v>
      </c>
      <c r="S216" s="33">
        <v>0</v>
      </c>
      <c r="T216" s="33">
        <v>13</v>
      </c>
      <c r="U216" s="33">
        <v>13</v>
      </c>
      <c r="V216" s="33">
        <v>1</v>
      </c>
      <c r="W216" s="33">
        <v>0</v>
      </c>
      <c r="X216" s="33">
        <v>4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4">
        <f t="shared" si="45"/>
        <v>65</v>
      </c>
      <c r="AG216" s="34">
        <f t="shared" si="46"/>
        <v>38</v>
      </c>
      <c r="AH216" s="34">
        <f t="shared" si="47"/>
        <v>103</v>
      </c>
      <c r="AJ216" s="110"/>
      <c r="AK216" s="105" t="s">
        <v>297</v>
      </c>
      <c r="AL216" s="32" t="s">
        <v>1</v>
      </c>
      <c r="AM216" s="32" t="s">
        <v>274</v>
      </c>
      <c r="AN216" s="47">
        <v>65</v>
      </c>
      <c r="AO216" s="47">
        <v>38</v>
      </c>
    </row>
    <row r="217" spans="1:41" ht="26.25" customHeight="1">
      <c r="A217" s="146"/>
      <c r="B217" s="140"/>
      <c r="C217" s="32" t="s">
        <v>28</v>
      </c>
      <c r="D217" s="33">
        <v>0</v>
      </c>
      <c r="E217" s="33">
        <v>1</v>
      </c>
      <c r="F217" s="33">
        <v>0</v>
      </c>
      <c r="G217" s="33">
        <v>0</v>
      </c>
      <c r="H217" s="33">
        <v>154</v>
      </c>
      <c r="I217" s="33">
        <v>92</v>
      </c>
      <c r="J217" s="33">
        <v>0</v>
      </c>
      <c r="K217" s="33">
        <v>1</v>
      </c>
      <c r="L217" s="33">
        <v>27</v>
      </c>
      <c r="M217" s="33">
        <v>14</v>
      </c>
      <c r="N217" s="33">
        <v>1</v>
      </c>
      <c r="O217" s="33">
        <v>0</v>
      </c>
      <c r="P217" s="33">
        <v>3</v>
      </c>
      <c r="Q217" s="33">
        <v>1</v>
      </c>
      <c r="R217" s="33">
        <v>1</v>
      </c>
      <c r="S217" s="33">
        <v>0</v>
      </c>
      <c r="T217" s="33">
        <v>31</v>
      </c>
      <c r="U217" s="33">
        <v>35</v>
      </c>
      <c r="V217" s="33">
        <v>4</v>
      </c>
      <c r="W217" s="33">
        <v>2</v>
      </c>
      <c r="X217" s="33">
        <v>9</v>
      </c>
      <c r="Y217" s="33">
        <v>0</v>
      </c>
      <c r="Z217" s="33">
        <v>0</v>
      </c>
      <c r="AA217" s="33">
        <v>0</v>
      </c>
      <c r="AB217" s="33">
        <v>0</v>
      </c>
      <c r="AC217" s="33">
        <v>0</v>
      </c>
      <c r="AD217" s="33">
        <v>0</v>
      </c>
      <c r="AE217" s="33">
        <v>0</v>
      </c>
      <c r="AF217" s="34">
        <f t="shared" si="45"/>
        <v>230</v>
      </c>
      <c r="AG217" s="34">
        <f t="shared" si="46"/>
        <v>146</v>
      </c>
      <c r="AH217" s="34">
        <f t="shared" si="47"/>
        <v>376</v>
      </c>
      <c r="AJ217" s="110"/>
      <c r="AK217" s="107"/>
      <c r="AL217" s="32" t="s">
        <v>28</v>
      </c>
      <c r="AM217" s="32" t="s">
        <v>274</v>
      </c>
      <c r="AN217" s="47">
        <v>230</v>
      </c>
      <c r="AO217" s="47">
        <v>146</v>
      </c>
    </row>
    <row r="218" spans="1:41" ht="26.25" customHeight="1">
      <c r="A218" s="146"/>
      <c r="B218" s="139" t="s">
        <v>228</v>
      </c>
      <c r="C218" s="32" t="s">
        <v>1</v>
      </c>
      <c r="D218" s="33">
        <v>0</v>
      </c>
      <c r="E218" s="33">
        <v>0</v>
      </c>
      <c r="F218" s="33">
        <v>0</v>
      </c>
      <c r="G218" s="33">
        <v>0</v>
      </c>
      <c r="H218" s="33">
        <v>45</v>
      </c>
      <c r="I218" s="33">
        <v>18</v>
      </c>
      <c r="J218" s="33">
        <v>0</v>
      </c>
      <c r="K218" s="33">
        <v>0</v>
      </c>
      <c r="L218" s="33">
        <v>2</v>
      </c>
      <c r="M218" s="33">
        <v>1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8</v>
      </c>
      <c r="U218" s="33">
        <v>5</v>
      </c>
      <c r="V218" s="33">
        <v>3</v>
      </c>
      <c r="W218" s="33">
        <v>1</v>
      </c>
      <c r="X218" s="33">
        <v>3</v>
      </c>
      <c r="Y218" s="33">
        <v>1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  <c r="AE218" s="33">
        <v>0</v>
      </c>
      <c r="AF218" s="34">
        <f t="shared" si="45"/>
        <v>61</v>
      </c>
      <c r="AG218" s="34">
        <f t="shared" si="46"/>
        <v>26</v>
      </c>
      <c r="AH218" s="34">
        <f t="shared" si="47"/>
        <v>87</v>
      </c>
      <c r="AJ218" s="110"/>
      <c r="AK218" s="105" t="s">
        <v>228</v>
      </c>
      <c r="AL218" s="32" t="s">
        <v>1</v>
      </c>
      <c r="AM218" s="32" t="s">
        <v>274</v>
      </c>
      <c r="AN218" s="47">
        <v>61</v>
      </c>
      <c r="AO218" s="47">
        <v>26</v>
      </c>
    </row>
    <row r="219" spans="1:41" ht="26.25" customHeight="1">
      <c r="A219" s="146"/>
      <c r="B219" s="140"/>
      <c r="C219" s="32" t="s">
        <v>28</v>
      </c>
      <c r="D219" s="33">
        <v>0</v>
      </c>
      <c r="E219" s="33">
        <v>0</v>
      </c>
      <c r="F219" s="33">
        <v>0</v>
      </c>
      <c r="G219" s="33">
        <v>0</v>
      </c>
      <c r="H219" s="33">
        <v>165</v>
      </c>
      <c r="I219" s="33">
        <v>116</v>
      </c>
      <c r="J219" s="33">
        <v>0</v>
      </c>
      <c r="K219" s="33">
        <v>0</v>
      </c>
      <c r="L219" s="33">
        <v>14</v>
      </c>
      <c r="M219" s="33">
        <v>9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13</v>
      </c>
      <c r="U219" s="33">
        <v>20</v>
      </c>
      <c r="V219" s="33">
        <v>16</v>
      </c>
      <c r="W219" s="33">
        <v>5</v>
      </c>
      <c r="X219" s="33">
        <v>9</v>
      </c>
      <c r="Y219" s="33">
        <v>4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4">
        <f t="shared" si="45"/>
        <v>217</v>
      </c>
      <c r="AG219" s="34">
        <f t="shared" si="46"/>
        <v>154</v>
      </c>
      <c r="AH219" s="34">
        <f t="shared" si="47"/>
        <v>371</v>
      </c>
      <c r="AJ219" s="110"/>
      <c r="AK219" s="107"/>
      <c r="AL219" s="32" t="s">
        <v>28</v>
      </c>
      <c r="AM219" s="32" t="s">
        <v>274</v>
      </c>
      <c r="AN219" s="47">
        <v>217</v>
      </c>
      <c r="AO219" s="47">
        <v>154</v>
      </c>
    </row>
    <row r="220" spans="1:41" ht="26.25" customHeight="1">
      <c r="A220" s="146"/>
      <c r="B220" s="139" t="s">
        <v>298</v>
      </c>
      <c r="C220" s="32" t="s">
        <v>1</v>
      </c>
      <c r="D220" s="33">
        <v>0</v>
      </c>
      <c r="E220" s="33">
        <v>0</v>
      </c>
      <c r="F220" s="33">
        <v>0</v>
      </c>
      <c r="G220" s="33">
        <v>0</v>
      </c>
      <c r="H220" s="33">
        <v>12</v>
      </c>
      <c r="I220" s="33">
        <v>18</v>
      </c>
      <c r="J220" s="33">
        <v>0</v>
      </c>
      <c r="K220" s="33">
        <v>0</v>
      </c>
      <c r="L220" s="33">
        <v>3</v>
      </c>
      <c r="M220" s="33">
        <v>4</v>
      </c>
      <c r="N220" s="33">
        <v>1</v>
      </c>
      <c r="O220" s="33">
        <v>0</v>
      </c>
      <c r="P220" s="33">
        <v>0</v>
      </c>
      <c r="Q220" s="33">
        <v>0</v>
      </c>
      <c r="R220" s="33">
        <v>1</v>
      </c>
      <c r="S220" s="33">
        <v>0</v>
      </c>
      <c r="T220" s="33">
        <v>4</v>
      </c>
      <c r="U220" s="33">
        <v>5</v>
      </c>
      <c r="V220" s="33">
        <v>8</v>
      </c>
      <c r="W220" s="33">
        <v>6</v>
      </c>
      <c r="X220" s="33">
        <v>4</v>
      </c>
      <c r="Y220" s="33">
        <v>1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  <c r="AE220" s="33">
        <v>0</v>
      </c>
      <c r="AF220" s="34">
        <f t="shared" si="45"/>
        <v>33</v>
      </c>
      <c r="AG220" s="34">
        <f t="shared" si="46"/>
        <v>34</v>
      </c>
      <c r="AH220" s="34">
        <f t="shared" si="47"/>
        <v>67</v>
      </c>
      <c r="AJ220" s="110"/>
      <c r="AK220" s="105" t="s">
        <v>298</v>
      </c>
      <c r="AL220" s="32" t="s">
        <v>1</v>
      </c>
      <c r="AM220" s="32" t="s">
        <v>274</v>
      </c>
      <c r="AN220" s="47">
        <v>33</v>
      </c>
      <c r="AO220" s="47">
        <v>34</v>
      </c>
    </row>
    <row r="221" spans="1:41" ht="26.25" customHeight="1">
      <c r="A221" s="146"/>
      <c r="B221" s="140"/>
      <c r="C221" s="32" t="s">
        <v>28</v>
      </c>
      <c r="D221" s="33">
        <v>0</v>
      </c>
      <c r="E221" s="33">
        <v>0</v>
      </c>
      <c r="F221" s="33">
        <v>0</v>
      </c>
      <c r="G221" s="33">
        <v>0</v>
      </c>
      <c r="H221" s="33">
        <v>78</v>
      </c>
      <c r="I221" s="33">
        <v>165</v>
      </c>
      <c r="J221" s="33">
        <v>0</v>
      </c>
      <c r="K221" s="33">
        <v>0</v>
      </c>
      <c r="L221" s="33">
        <v>18</v>
      </c>
      <c r="M221" s="33">
        <v>10</v>
      </c>
      <c r="N221" s="33">
        <v>2</v>
      </c>
      <c r="O221" s="33">
        <v>1</v>
      </c>
      <c r="P221" s="33">
        <v>0</v>
      </c>
      <c r="Q221" s="33">
        <v>0</v>
      </c>
      <c r="R221" s="33">
        <v>2</v>
      </c>
      <c r="S221" s="33">
        <v>1</v>
      </c>
      <c r="T221" s="33">
        <v>13</v>
      </c>
      <c r="U221" s="33">
        <v>18</v>
      </c>
      <c r="V221" s="33">
        <v>36</v>
      </c>
      <c r="W221" s="33">
        <v>14</v>
      </c>
      <c r="X221" s="33">
        <v>12</v>
      </c>
      <c r="Y221" s="33">
        <v>4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4">
        <f t="shared" si="45"/>
        <v>161</v>
      </c>
      <c r="AG221" s="34">
        <f t="shared" si="46"/>
        <v>213</v>
      </c>
      <c r="AH221" s="34">
        <f t="shared" si="47"/>
        <v>374</v>
      </c>
      <c r="AJ221" s="110"/>
      <c r="AK221" s="107"/>
      <c r="AL221" s="32" t="s">
        <v>28</v>
      </c>
      <c r="AM221" s="32" t="s">
        <v>274</v>
      </c>
      <c r="AN221" s="47">
        <v>161</v>
      </c>
      <c r="AO221" s="47">
        <v>213</v>
      </c>
    </row>
    <row r="222" spans="1:41" ht="26.25" customHeight="1">
      <c r="A222" s="146"/>
      <c r="B222" s="139" t="s">
        <v>299</v>
      </c>
      <c r="C222" s="32" t="s">
        <v>1</v>
      </c>
      <c r="D222" s="33">
        <v>0</v>
      </c>
      <c r="E222" s="33">
        <v>0</v>
      </c>
      <c r="F222" s="33">
        <v>0</v>
      </c>
      <c r="G222" s="33">
        <v>0</v>
      </c>
      <c r="H222" s="33">
        <v>20</v>
      </c>
      <c r="I222" s="33">
        <v>9</v>
      </c>
      <c r="J222" s="33">
        <v>0</v>
      </c>
      <c r="K222" s="33">
        <v>0</v>
      </c>
      <c r="L222" s="33">
        <v>2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5</v>
      </c>
      <c r="U222" s="33">
        <v>1</v>
      </c>
      <c r="V222" s="33">
        <v>2</v>
      </c>
      <c r="W222" s="33">
        <v>1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4">
        <f t="shared" si="45"/>
        <v>29</v>
      </c>
      <c r="AG222" s="34">
        <f t="shared" si="46"/>
        <v>11</v>
      </c>
      <c r="AH222" s="34">
        <f t="shared" si="47"/>
        <v>40</v>
      </c>
      <c r="AJ222" s="110"/>
      <c r="AK222" s="105" t="s">
        <v>299</v>
      </c>
      <c r="AL222" s="32" t="s">
        <v>1</v>
      </c>
      <c r="AM222" s="32" t="s">
        <v>274</v>
      </c>
      <c r="AN222" s="47">
        <v>29</v>
      </c>
      <c r="AO222" s="47">
        <v>11</v>
      </c>
    </row>
    <row r="223" spans="1:41" ht="26.25" customHeight="1">
      <c r="A223" s="146"/>
      <c r="B223" s="140"/>
      <c r="C223" s="32" t="s">
        <v>28</v>
      </c>
      <c r="D223" s="33">
        <v>0</v>
      </c>
      <c r="E223" s="33">
        <v>0</v>
      </c>
      <c r="F223" s="33">
        <v>0</v>
      </c>
      <c r="G223" s="33">
        <v>0</v>
      </c>
      <c r="H223" s="33">
        <v>95</v>
      </c>
      <c r="I223" s="33">
        <v>66</v>
      </c>
      <c r="J223" s="33">
        <v>0</v>
      </c>
      <c r="K223" s="33">
        <v>0</v>
      </c>
      <c r="L223" s="33">
        <v>9</v>
      </c>
      <c r="M223" s="33">
        <v>2</v>
      </c>
      <c r="N223" s="33">
        <v>1</v>
      </c>
      <c r="O223" s="33">
        <v>0</v>
      </c>
      <c r="P223" s="33">
        <v>0</v>
      </c>
      <c r="Q223" s="33">
        <v>0</v>
      </c>
      <c r="R223" s="33">
        <v>1</v>
      </c>
      <c r="S223" s="33">
        <v>1</v>
      </c>
      <c r="T223" s="33">
        <v>14</v>
      </c>
      <c r="U223" s="33">
        <v>3</v>
      </c>
      <c r="V223" s="33">
        <v>5</v>
      </c>
      <c r="W223" s="33">
        <v>2</v>
      </c>
      <c r="X223" s="33">
        <v>1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4">
        <f t="shared" si="45"/>
        <v>126</v>
      </c>
      <c r="AG223" s="34">
        <f t="shared" si="46"/>
        <v>74</v>
      </c>
      <c r="AH223" s="34">
        <f t="shared" si="47"/>
        <v>200</v>
      </c>
      <c r="AJ223" s="110"/>
      <c r="AK223" s="107"/>
      <c r="AL223" s="32" t="s">
        <v>28</v>
      </c>
      <c r="AM223" s="32" t="s">
        <v>274</v>
      </c>
      <c r="AN223" s="47">
        <v>126</v>
      </c>
      <c r="AO223" s="47">
        <v>74</v>
      </c>
    </row>
    <row r="224" spans="1:41" ht="26.25" customHeight="1">
      <c r="A224" s="146"/>
      <c r="B224" s="112" t="s">
        <v>300</v>
      </c>
      <c r="C224" s="35" t="s">
        <v>1</v>
      </c>
      <c r="D224" s="36">
        <f aca="true" t="shared" si="48" ref="D224:AH224">+D204+D206+D208+D210+D212+D214+D216+D218+D220+D222</f>
        <v>1</v>
      </c>
      <c r="E224" s="36">
        <f t="shared" si="48"/>
        <v>0</v>
      </c>
      <c r="F224" s="36">
        <f t="shared" si="48"/>
        <v>0</v>
      </c>
      <c r="G224" s="36">
        <f t="shared" si="48"/>
        <v>0</v>
      </c>
      <c r="H224" s="36">
        <f t="shared" si="48"/>
        <v>464</v>
      </c>
      <c r="I224" s="36">
        <f t="shared" si="48"/>
        <v>453</v>
      </c>
      <c r="J224" s="36">
        <f t="shared" si="48"/>
        <v>0</v>
      </c>
      <c r="K224" s="36">
        <f t="shared" si="48"/>
        <v>1</v>
      </c>
      <c r="L224" s="36">
        <f t="shared" si="48"/>
        <v>22</v>
      </c>
      <c r="M224" s="36">
        <f t="shared" si="48"/>
        <v>16</v>
      </c>
      <c r="N224" s="36">
        <f t="shared" si="48"/>
        <v>2</v>
      </c>
      <c r="O224" s="36">
        <f t="shared" si="48"/>
        <v>0</v>
      </c>
      <c r="P224" s="36">
        <f t="shared" si="48"/>
        <v>1</v>
      </c>
      <c r="Q224" s="36">
        <f t="shared" si="48"/>
        <v>1</v>
      </c>
      <c r="R224" s="36">
        <f t="shared" si="48"/>
        <v>4</v>
      </c>
      <c r="S224" s="36">
        <f t="shared" si="48"/>
        <v>8</v>
      </c>
      <c r="T224" s="36">
        <f t="shared" si="48"/>
        <v>106</v>
      </c>
      <c r="U224" s="36">
        <f t="shared" si="48"/>
        <v>90</v>
      </c>
      <c r="V224" s="36">
        <f t="shared" si="48"/>
        <v>29</v>
      </c>
      <c r="W224" s="36">
        <f t="shared" si="48"/>
        <v>15</v>
      </c>
      <c r="X224" s="36">
        <f t="shared" si="48"/>
        <v>32</v>
      </c>
      <c r="Y224" s="36">
        <f t="shared" si="48"/>
        <v>10</v>
      </c>
      <c r="Z224" s="36">
        <f t="shared" si="48"/>
        <v>0</v>
      </c>
      <c r="AA224" s="36">
        <f t="shared" si="48"/>
        <v>0</v>
      </c>
      <c r="AB224" s="36">
        <f t="shared" si="48"/>
        <v>0</v>
      </c>
      <c r="AC224" s="36">
        <f t="shared" si="48"/>
        <v>0</v>
      </c>
      <c r="AD224" s="36">
        <f t="shared" si="48"/>
        <v>0</v>
      </c>
      <c r="AE224" s="36">
        <f t="shared" si="48"/>
        <v>0</v>
      </c>
      <c r="AF224" s="34">
        <f t="shared" si="48"/>
        <v>661</v>
      </c>
      <c r="AG224" s="34">
        <f t="shared" si="48"/>
        <v>594</v>
      </c>
      <c r="AH224" s="34">
        <f t="shared" si="48"/>
        <v>1255</v>
      </c>
      <c r="AJ224" s="110"/>
      <c r="AK224" s="112" t="s">
        <v>300</v>
      </c>
      <c r="AL224" s="35" t="s">
        <v>1</v>
      </c>
      <c r="AM224" s="35" t="s">
        <v>274</v>
      </c>
      <c r="AN224" s="54">
        <f>+AN204+AN206+AN208+AN210+AN212+AN214+AN216+AN218+AN220+AN222</f>
        <v>661</v>
      </c>
      <c r="AO224" s="54">
        <f>+AO204+AO206+AO208+AO210+AO212+AO214+AO216+AO218+AO220+AO222</f>
        <v>594</v>
      </c>
    </row>
    <row r="225" spans="1:41" ht="26.25" customHeight="1">
      <c r="A225" s="147"/>
      <c r="B225" s="113"/>
      <c r="C225" s="35" t="s">
        <v>28</v>
      </c>
      <c r="D225" s="36">
        <f aca="true" t="shared" si="49" ref="D225:AH225">+D205+D207+D209+D211+D213+D215+D217+D219+D221+D223</f>
        <v>4</v>
      </c>
      <c r="E225" s="36">
        <f t="shared" si="49"/>
        <v>4</v>
      </c>
      <c r="F225" s="36">
        <f t="shared" si="49"/>
        <v>0</v>
      </c>
      <c r="G225" s="36">
        <f t="shared" si="49"/>
        <v>0</v>
      </c>
      <c r="H225" s="36">
        <f t="shared" si="49"/>
        <v>1801</v>
      </c>
      <c r="I225" s="36">
        <f t="shared" si="49"/>
        <v>1820</v>
      </c>
      <c r="J225" s="36">
        <f t="shared" si="49"/>
        <v>3</v>
      </c>
      <c r="K225" s="36">
        <f t="shared" si="49"/>
        <v>2</v>
      </c>
      <c r="L225" s="36">
        <f t="shared" si="49"/>
        <v>118</v>
      </c>
      <c r="M225" s="36">
        <f t="shared" si="49"/>
        <v>75</v>
      </c>
      <c r="N225" s="36">
        <f t="shared" si="49"/>
        <v>9</v>
      </c>
      <c r="O225" s="36">
        <f t="shared" si="49"/>
        <v>3</v>
      </c>
      <c r="P225" s="36">
        <f t="shared" si="49"/>
        <v>3</v>
      </c>
      <c r="Q225" s="36">
        <f t="shared" si="49"/>
        <v>3</v>
      </c>
      <c r="R225" s="36">
        <f t="shared" si="49"/>
        <v>9</v>
      </c>
      <c r="S225" s="36">
        <f t="shared" si="49"/>
        <v>19</v>
      </c>
      <c r="T225" s="36">
        <f t="shared" si="49"/>
        <v>300</v>
      </c>
      <c r="U225" s="36">
        <f t="shared" si="49"/>
        <v>279</v>
      </c>
      <c r="V225" s="36">
        <f t="shared" si="49"/>
        <v>107</v>
      </c>
      <c r="W225" s="36">
        <f t="shared" si="49"/>
        <v>47</v>
      </c>
      <c r="X225" s="36">
        <f t="shared" si="49"/>
        <v>90</v>
      </c>
      <c r="Y225" s="36">
        <f t="shared" si="49"/>
        <v>35</v>
      </c>
      <c r="Z225" s="36">
        <f t="shared" si="49"/>
        <v>0</v>
      </c>
      <c r="AA225" s="36">
        <f t="shared" si="49"/>
        <v>0</v>
      </c>
      <c r="AB225" s="36">
        <f t="shared" si="49"/>
        <v>0</v>
      </c>
      <c r="AC225" s="36">
        <f t="shared" si="49"/>
        <v>0</v>
      </c>
      <c r="AD225" s="36">
        <f t="shared" si="49"/>
        <v>0</v>
      </c>
      <c r="AE225" s="36">
        <f t="shared" si="49"/>
        <v>0</v>
      </c>
      <c r="AF225" s="34">
        <f t="shared" si="49"/>
        <v>2444</v>
      </c>
      <c r="AG225" s="34">
        <f t="shared" si="49"/>
        <v>2287</v>
      </c>
      <c r="AH225" s="34">
        <f t="shared" si="49"/>
        <v>4731</v>
      </c>
      <c r="AJ225" s="111"/>
      <c r="AK225" s="113"/>
      <c r="AL225" s="35" t="s">
        <v>28</v>
      </c>
      <c r="AM225" s="35" t="s">
        <v>274</v>
      </c>
      <c r="AN225" s="54">
        <f>+AN205+AN207+AN209+AN211+AN213+AN215+AN217+AN219+AN221+AN223</f>
        <v>2444</v>
      </c>
      <c r="AO225" s="54">
        <f>+AO205+AO207+AO209+AO211+AO213+AO215+AO217+AO219+AO221+AO223</f>
        <v>2287</v>
      </c>
    </row>
    <row r="226" spans="1:41" ht="26.25" customHeight="1">
      <c r="A226" s="109" t="s">
        <v>23</v>
      </c>
      <c r="B226" s="139" t="s">
        <v>301</v>
      </c>
      <c r="C226" s="32" t="s">
        <v>1</v>
      </c>
      <c r="D226" s="33">
        <v>0</v>
      </c>
      <c r="E226" s="33">
        <v>0</v>
      </c>
      <c r="F226" s="33">
        <v>0</v>
      </c>
      <c r="G226" s="33">
        <v>0</v>
      </c>
      <c r="H226" s="33">
        <v>1</v>
      </c>
      <c r="I226" s="33">
        <v>0</v>
      </c>
      <c r="J226" s="33">
        <v>1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83</v>
      </c>
      <c r="U226" s="33">
        <v>44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4">
        <f aca="true" t="shared" si="50" ref="AF226:AG231">+D226+F226+H226+J226+L226+N226+P226+R226+T226+V226+X226+Z226+AB226+AD226</f>
        <v>85</v>
      </c>
      <c r="AG226" s="34">
        <f t="shared" si="50"/>
        <v>44</v>
      </c>
      <c r="AH226" s="34">
        <f aca="true" t="shared" si="51" ref="AH226:AH231">AG226+AF226</f>
        <v>129</v>
      </c>
      <c r="AJ226" s="109" t="s">
        <v>23</v>
      </c>
      <c r="AK226" s="105" t="s">
        <v>301</v>
      </c>
      <c r="AL226" s="32" t="s">
        <v>1</v>
      </c>
      <c r="AM226" s="32" t="s">
        <v>12</v>
      </c>
      <c r="AN226" s="47">
        <v>85</v>
      </c>
      <c r="AO226" s="47">
        <v>44</v>
      </c>
    </row>
    <row r="227" spans="1:41" ht="26.25" customHeight="1">
      <c r="A227" s="110"/>
      <c r="B227" s="140"/>
      <c r="C227" s="32" t="s">
        <v>28</v>
      </c>
      <c r="D227" s="33">
        <v>0</v>
      </c>
      <c r="E227" s="33">
        <v>0</v>
      </c>
      <c r="F227" s="33">
        <v>0</v>
      </c>
      <c r="G227" s="33">
        <v>0</v>
      </c>
      <c r="H227" s="33">
        <v>4</v>
      </c>
      <c r="I227" s="33">
        <v>2</v>
      </c>
      <c r="J227" s="33">
        <v>1</v>
      </c>
      <c r="K227" s="33">
        <v>0</v>
      </c>
      <c r="L227" s="33">
        <v>3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137</v>
      </c>
      <c r="U227" s="33">
        <v>188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4">
        <f t="shared" si="50"/>
        <v>145</v>
      </c>
      <c r="AG227" s="34">
        <f t="shared" si="50"/>
        <v>190</v>
      </c>
      <c r="AH227" s="34">
        <f t="shared" si="51"/>
        <v>335</v>
      </c>
      <c r="AJ227" s="110"/>
      <c r="AK227" s="107"/>
      <c r="AL227" s="32" t="s">
        <v>28</v>
      </c>
      <c r="AM227" s="32" t="s">
        <v>12</v>
      </c>
      <c r="AN227" s="47">
        <v>145</v>
      </c>
      <c r="AO227" s="47">
        <v>190</v>
      </c>
    </row>
    <row r="228" spans="1:41" ht="26.25" customHeight="1">
      <c r="A228" s="110"/>
      <c r="B228" s="139" t="s">
        <v>302</v>
      </c>
      <c r="C228" s="32" t="s">
        <v>1</v>
      </c>
      <c r="D228" s="33">
        <v>0</v>
      </c>
      <c r="E228" s="33">
        <v>0</v>
      </c>
      <c r="F228" s="33">
        <v>0</v>
      </c>
      <c r="G228" s="33">
        <v>0</v>
      </c>
      <c r="H228" s="33">
        <v>4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46</v>
      </c>
      <c r="U228" s="33">
        <v>16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1</v>
      </c>
      <c r="AC228" s="33">
        <v>0</v>
      </c>
      <c r="AD228" s="33">
        <v>0</v>
      </c>
      <c r="AE228" s="33">
        <v>0</v>
      </c>
      <c r="AF228" s="34">
        <f t="shared" si="50"/>
        <v>51</v>
      </c>
      <c r="AG228" s="34">
        <f t="shared" si="50"/>
        <v>16</v>
      </c>
      <c r="AH228" s="34">
        <f t="shared" si="51"/>
        <v>67</v>
      </c>
      <c r="AJ228" s="110"/>
      <c r="AK228" s="105" t="s">
        <v>302</v>
      </c>
      <c r="AL228" s="32" t="s">
        <v>1</v>
      </c>
      <c r="AM228" s="32" t="s">
        <v>12</v>
      </c>
      <c r="AN228" s="47">
        <v>51</v>
      </c>
      <c r="AO228" s="47">
        <v>16</v>
      </c>
    </row>
    <row r="229" spans="1:41" ht="26.25" customHeight="1">
      <c r="A229" s="110"/>
      <c r="B229" s="140"/>
      <c r="C229" s="32" t="s">
        <v>28</v>
      </c>
      <c r="D229" s="33">
        <v>0</v>
      </c>
      <c r="E229" s="33">
        <v>0</v>
      </c>
      <c r="F229" s="33">
        <v>0</v>
      </c>
      <c r="G229" s="33">
        <v>0</v>
      </c>
      <c r="H229" s="33">
        <v>4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110</v>
      </c>
      <c r="U229" s="33">
        <v>111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1</v>
      </c>
      <c r="AC229" s="33">
        <v>0</v>
      </c>
      <c r="AD229" s="33">
        <v>0</v>
      </c>
      <c r="AE229" s="33">
        <v>0</v>
      </c>
      <c r="AF229" s="34">
        <f t="shared" si="50"/>
        <v>115</v>
      </c>
      <c r="AG229" s="34">
        <f t="shared" si="50"/>
        <v>111</v>
      </c>
      <c r="AH229" s="34">
        <f t="shared" si="51"/>
        <v>226</v>
      </c>
      <c r="AJ229" s="110"/>
      <c r="AK229" s="107"/>
      <c r="AL229" s="32" t="s">
        <v>28</v>
      </c>
      <c r="AM229" s="32" t="s">
        <v>12</v>
      </c>
      <c r="AN229" s="47">
        <v>115</v>
      </c>
      <c r="AO229" s="47">
        <v>111</v>
      </c>
    </row>
    <row r="230" spans="1:41" ht="26.25" customHeight="1">
      <c r="A230" s="110"/>
      <c r="B230" s="139" t="s">
        <v>303</v>
      </c>
      <c r="C230" s="32" t="s">
        <v>1</v>
      </c>
      <c r="D230" s="33">
        <v>0</v>
      </c>
      <c r="E230" s="33">
        <v>0</v>
      </c>
      <c r="F230" s="33">
        <v>0</v>
      </c>
      <c r="G230" s="33">
        <v>0</v>
      </c>
      <c r="H230" s="33">
        <v>2</v>
      </c>
      <c r="I230" s="33">
        <v>1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11</v>
      </c>
      <c r="U230" s="33">
        <v>16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</v>
      </c>
      <c r="AF230" s="34">
        <f t="shared" si="50"/>
        <v>13</v>
      </c>
      <c r="AG230" s="34">
        <f t="shared" si="50"/>
        <v>17</v>
      </c>
      <c r="AH230" s="34">
        <f t="shared" si="51"/>
        <v>30</v>
      </c>
      <c r="AJ230" s="110"/>
      <c r="AK230" s="105" t="s">
        <v>303</v>
      </c>
      <c r="AL230" s="32" t="s">
        <v>1</v>
      </c>
      <c r="AM230" s="32" t="s">
        <v>12</v>
      </c>
      <c r="AN230" s="47">
        <v>13</v>
      </c>
      <c r="AO230" s="47">
        <v>17</v>
      </c>
    </row>
    <row r="231" spans="1:41" ht="26.25" customHeight="1">
      <c r="A231" s="110"/>
      <c r="B231" s="140"/>
      <c r="C231" s="32" t="s">
        <v>28</v>
      </c>
      <c r="D231" s="33">
        <v>0</v>
      </c>
      <c r="E231" s="33">
        <v>0</v>
      </c>
      <c r="F231" s="33">
        <v>0</v>
      </c>
      <c r="G231" s="33">
        <v>0</v>
      </c>
      <c r="H231" s="33">
        <v>2</v>
      </c>
      <c r="I231" s="33">
        <v>1</v>
      </c>
      <c r="J231" s="33">
        <v>0</v>
      </c>
      <c r="K231" s="33">
        <v>0</v>
      </c>
      <c r="L231" s="33">
        <v>1</v>
      </c>
      <c r="M231" s="33">
        <v>0</v>
      </c>
      <c r="N231" s="33">
        <v>0</v>
      </c>
      <c r="O231" s="33">
        <v>0</v>
      </c>
      <c r="P231" s="33">
        <v>1</v>
      </c>
      <c r="Q231" s="33">
        <v>0</v>
      </c>
      <c r="R231" s="33">
        <v>0</v>
      </c>
      <c r="S231" s="33">
        <v>0</v>
      </c>
      <c r="T231" s="33">
        <v>49</v>
      </c>
      <c r="U231" s="33">
        <v>64</v>
      </c>
      <c r="V231" s="33">
        <v>2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4">
        <f t="shared" si="50"/>
        <v>55</v>
      </c>
      <c r="AG231" s="34">
        <f t="shared" si="50"/>
        <v>65</v>
      </c>
      <c r="AH231" s="34">
        <f t="shared" si="51"/>
        <v>120</v>
      </c>
      <c r="AJ231" s="110"/>
      <c r="AK231" s="107"/>
      <c r="AL231" s="32" t="s">
        <v>28</v>
      </c>
      <c r="AM231" s="32" t="s">
        <v>12</v>
      </c>
      <c r="AN231" s="47">
        <v>55</v>
      </c>
      <c r="AO231" s="47">
        <v>65</v>
      </c>
    </row>
    <row r="232" spans="1:41" ht="26.25" customHeight="1">
      <c r="A232" s="110"/>
      <c r="B232" s="112" t="s">
        <v>304</v>
      </c>
      <c r="C232" s="35" t="s">
        <v>1</v>
      </c>
      <c r="D232" s="36">
        <f aca="true" t="shared" si="52" ref="D232:AH232">+D226+D228+D230</f>
        <v>0</v>
      </c>
      <c r="E232" s="36">
        <f t="shared" si="52"/>
        <v>0</v>
      </c>
      <c r="F232" s="36">
        <f t="shared" si="52"/>
        <v>0</v>
      </c>
      <c r="G232" s="36">
        <f t="shared" si="52"/>
        <v>0</v>
      </c>
      <c r="H232" s="36">
        <f t="shared" si="52"/>
        <v>7</v>
      </c>
      <c r="I232" s="36">
        <f t="shared" si="52"/>
        <v>1</v>
      </c>
      <c r="J232" s="36">
        <f t="shared" si="52"/>
        <v>1</v>
      </c>
      <c r="K232" s="36">
        <f t="shared" si="52"/>
        <v>0</v>
      </c>
      <c r="L232" s="36">
        <f t="shared" si="52"/>
        <v>0</v>
      </c>
      <c r="M232" s="36">
        <f t="shared" si="52"/>
        <v>0</v>
      </c>
      <c r="N232" s="36">
        <f t="shared" si="52"/>
        <v>0</v>
      </c>
      <c r="O232" s="36">
        <f t="shared" si="52"/>
        <v>0</v>
      </c>
      <c r="P232" s="36">
        <f t="shared" si="52"/>
        <v>0</v>
      </c>
      <c r="Q232" s="36">
        <f t="shared" si="52"/>
        <v>0</v>
      </c>
      <c r="R232" s="36">
        <f t="shared" si="52"/>
        <v>0</v>
      </c>
      <c r="S232" s="36">
        <f t="shared" si="52"/>
        <v>0</v>
      </c>
      <c r="T232" s="36">
        <f t="shared" si="52"/>
        <v>140</v>
      </c>
      <c r="U232" s="36">
        <f t="shared" si="52"/>
        <v>76</v>
      </c>
      <c r="V232" s="36">
        <f t="shared" si="52"/>
        <v>0</v>
      </c>
      <c r="W232" s="36">
        <f t="shared" si="52"/>
        <v>0</v>
      </c>
      <c r="X232" s="36">
        <f t="shared" si="52"/>
        <v>0</v>
      </c>
      <c r="Y232" s="36">
        <f t="shared" si="52"/>
        <v>0</v>
      </c>
      <c r="Z232" s="36">
        <f t="shared" si="52"/>
        <v>0</v>
      </c>
      <c r="AA232" s="36">
        <f t="shared" si="52"/>
        <v>0</v>
      </c>
      <c r="AB232" s="36">
        <f t="shared" si="52"/>
        <v>1</v>
      </c>
      <c r="AC232" s="36">
        <f t="shared" si="52"/>
        <v>0</v>
      </c>
      <c r="AD232" s="36">
        <f t="shared" si="52"/>
        <v>0</v>
      </c>
      <c r="AE232" s="36">
        <f t="shared" si="52"/>
        <v>0</v>
      </c>
      <c r="AF232" s="34">
        <f t="shared" si="52"/>
        <v>149</v>
      </c>
      <c r="AG232" s="34">
        <f t="shared" si="52"/>
        <v>77</v>
      </c>
      <c r="AH232" s="34">
        <f t="shared" si="52"/>
        <v>226</v>
      </c>
      <c r="AJ232" s="110"/>
      <c r="AK232" s="112" t="s">
        <v>304</v>
      </c>
      <c r="AL232" s="35" t="s">
        <v>1</v>
      </c>
      <c r="AM232" s="35" t="s">
        <v>12</v>
      </c>
      <c r="AN232" s="54">
        <f>+AN226+AN228+AN230</f>
        <v>149</v>
      </c>
      <c r="AO232" s="54">
        <f>+AO226+AO228+AO230</f>
        <v>77</v>
      </c>
    </row>
    <row r="233" spans="1:41" ht="26.25" customHeight="1">
      <c r="A233" s="111"/>
      <c r="B233" s="113"/>
      <c r="C233" s="35" t="s">
        <v>28</v>
      </c>
      <c r="D233" s="36">
        <f aca="true" t="shared" si="53" ref="D233:AH233">+D227+D229+D231</f>
        <v>0</v>
      </c>
      <c r="E233" s="36">
        <f t="shared" si="53"/>
        <v>0</v>
      </c>
      <c r="F233" s="36">
        <f t="shared" si="53"/>
        <v>0</v>
      </c>
      <c r="G233" s="36">
        <f t="shared" si="53"/>
        <v>0</v>
      </c>
      <c r="H233" s="36">
        <f t="shared" si="53"/>
        <v>10</v>
      </c>
      <c r="I233" s="36">
        <f t="shared" si="53"/>
        <v>3</v>
      </c>
      <c r="J233" s="36">
        <f t="shared" si="53"/>
        <v>1</v>
      </c>
      <c r="K233" s="36">
        <f t="shared" si="53"/>
        <v>0</v>
      </c>
      <c r="L233" s="36">
        <f t="shared" si="53"/>
        <v>4</v>
      </c>
      <c r="M233" s="36">
        <f t="shared" si="53"/>
        <v>0</v>
      </c>
      <c r="N233" s="36">
        <f t="shared" si="53"/>
        <v>0</v>
      </c>
      <c r="O233" s="36">
        <f t="shared" si="53"/>
        <v>0</v>
      </c>
      <c r="P233" s="36">
        <f t="shared" si="53"/>
        <v>1</v>
      </c>
      <c r="Q233" s="36">
        <f t="shared" si="53"/>
        <v>0</v>
      </c>
      <c r="R233" s="36">
        <f t="shared" si="53"/>
        <v>0</v>
      </c>
      <c r="S233" s="36">
        <f t="shared" si="53"/>
        <v>0</v>
      </c>
      <c r="T233" s="36">
        <f t="shared" si="53"/>
        <v>296</v>
      </c>
      <c r="U233" s="36">
        <f t="shared" si="53"/>
        <v>363</v>
      </c>
      <c r="V233" s="36">
        <f t="shared" si="53"/>
        <v>2</v>
      </c>
      <c r="W233" s="36">
        <f t="shared" si="53"/>
        <v>0</v>
      </c>
      <c r="X233" s="36">
        <f t="shared" si="53"/>
        <v>0</v>
      </c>
      <c r="Y233" s="36">
        <f t="shared" si="53"/>
        <v>0</v>
      </c>
      <c r="Z233" s="36">
        <f t="shared" si="53"/>
        <v>0</v>
      </c>
      <c r="AA233" s="36">
        <f t="shared" si="53"/>
        <v>0</v>
      </c>
      <c r="AB233" s="36">
        <f t="shared" si="53"/>
        <v>1</v>
      </c>
      <c r="AC233" s="36">
        <f t="shared" si="53"/>
        <v>0</v>
      </c>
      <c r="AD233" s="36">
        <f t="shared" si="53"/>
        <v>0</v>
      </c>
      <c r="AE233" s="36">
        <f t="shared" si="53"/>
        <v>0</v>
      </c>
      <c r="AF233" s="34">
        <f t="shared" si="53"/>
        <v>315</v>
      </c>
      <c r="AG233" s="34">
        <f t="shared" si="53"/>
        <v>366</v>
      </c>
      <c r="AH233" s="34">
        <f t="shared" si="53"/>
        <v>681</v>
      </c>
      <c r="AJ233" s="111"/>
      <c r="AK233" s="113"/>
      <c r="AL233" s="35" t="s">
        <v>28</v>
      </c>
      <c r="AM233" s="35" t="s">
        <v>12</v>
      </c>
      <c r="AN233" s="54">
        <f>+AN227+AN229+AN231</f>
        <v>315</v>
      </c>
      <c r="AO233" s="54">
        <f>+AO227+AO229+AO231</f>
        <v>366</v>
      </c>
    </row>
    <row r="234" spans="1:41" ht="26.25" customHeight="1">
      <c r="A234" s="109" t="s">
        <v>305</v>
      </c>
      <c r="B234" s="139" t="s">
        <v>306</v>
      </c>
      <c r="C234" s="32" t="s">
        <v>1</v>
      </c>
      <c r="D234" s="33">
        <v>1</v>
      </c>
      <c r="E234" s="33">
        <v>1</v>
      </c>
      <c r="F234" s="33">
        <v>0</v>
      </c>
      <c r="G234" s="33">
        <v>0</v>
      </c>
      <c r="H234" s="33">
        <v>19</v>
      </c>
      <c r="I234" s="33">
        <v>16</v>
      </c>
      <c r="J234" s="33">
        <v>0</v>
      </c>
      <c r="K234" s="33">
        <v>0</v>
      </c>
      <c r="L234" s="33">
        <v>2</v>
      </c>
      <c r="M234" s="33">
        <v>0</v>
      </c>
      <c r="N234" s="33">
        <v>1</v>
      </c>
      <c r="O234" s="33">
        <v>2</v>
      </c>
      <c r="P234" s="33">
        <v>0</v>
      </c>
      <c r="Q234" s="33">
        <v>0</v>
      </c>
      <c r="R234" s="33">
        <v>0</v>
      </c>
      <c r="S234" s="33">
        <v>0</v>
      </c>
      <c r="T234" s="33">
        <v>3</v>
      </c>
      <c r="U234" s="33">
        <v>2</v>
      </c>
      <c r="V234" s="33">
        <v>0</v>
      </c>
      <c r="W234" s="33">
        <v>0</v>
      </c>
      <c r="X234" s="33">
        <v>0</v>
      </c>
      <c r="Y234" s="33">
        <v>0</v>
      </c>
      <c r="Z234" s="33">
        <v>2</v>
      </c>
      <c r="AA234" s="33">
        <v>0</v>
      </c>
      <c r="AB234" s="33">
        <v>4</v>
      </c>
      <c r="AC234" s="33">
        <v>0</v>
      </c>
      <c r="AD234" s="33">
        <v>0</v>
      </c>
      <c r="AE234" s="33">
        <v>0</v>
      </c>
      <c r="AF234" s="34">
        <f aca="true" t="shared" si="54" ref="AF234:AF245">+D234+F234+H234+J234+L234+N234+P234+R234+T234+V234+X234+Z234+AB234+AD234</f>
        <v>32</v>
      </c>
      <c r="AG234" s="34">
        <f aca="true" t="shared" si="55" ref="AG234:AG245">+E234+G234+I234+K234+M234+O234+Q234+S234+U234+W234+Y234+AA234+AC234+AE234</f>
        <v>21</v>
      </c>
      <c r="AH234" s="34">
        <f aca="true" t="shared" si="56" ref="AH234:AH245">AG234+AF234</f>
        <v>53</v>
      </c>
      <c r="AJ234" s="109" t="s">
        <v>305</v>
      </c>
      <c r="AK234" s="105" t="s">
        <v>306</v>
      </c>
      <c r="AL234" s="32" t="s">
        <v>1</v>
      </c>
      <c r="AM234" s="32" t="s">
        <v>274</v>
      </c>
      <c r="AN234" s="47">
        <v>32</v>
      </c>
      <c r="AO234" s="47">
        <v>21</v>
      </c>
    </row>
    <row r="235" spans="1:41" ht="26.25" customHeight="1">
      <c r="A235" s="110"/>
      <c r="B235" s="140"/>
      <c r="C235" s="32" t="s">
        <v>28</v>
      </c>
      <c r="D235" s="33">
        <v>1</v>
      </c>
      <c r="E235" s="33">
        <v>1</v>
      </c>
      <c r="F235" s="33">
        <v>0</v>
      </c>
      <c r="G235" s="33">
        <v>0</v>
      </c>
      <c r="H235" s="33">
        <v>117</v>
      </c>
      <c r="I235" s="33">
        <v>97</v>
      </c>
      <c r="J235" s="33">
        <v>0</v>
      </c>
      <c r="K235" s="33">
        <v>0</v>
      </c>
      <c r="L235" s="33">
        <v>5</v>
      </c>
      <c r="M235" s="33">
        <v>2</v>
      </c>
      <c r="N235" s="33">
        <v>1</v>
      </c>
      <c r="O235" s="33">
        <v>2</v>
      </c>
      <c r="P235" s="33">
        <v>2</v>
      </c>
      <c r="Q235" s="33">
        <v>0</v>
      </c>
      <c r="R235" s="33">
        <v>0</v>
      </c>
      <c r="S235" s="33">
        <v>0</v>
      </c>
      <c r="T235" s="33">
        <v>7</v>
      </c>
      <c r="U235" s="33">
        <v>7</v>
      </c>
      <c r="V235" s="33">
        <v>1</v>
      </c>
      <c r="W235" s="33">
        <v>0</v>
      </c>
      <c r="X235" s="33">
        <v>2</v>
      </c>
      <c r="Y235" s="33">
        <v>0</v>
      </c>
      <c r="Z235" s="33">
        <v>2</v>
      </c>
      <c r="AA235" s="33">
        <v>0</v>
      </c>
      <c r="AB235" s="33">
        <v>4</v>
      </c>
      <c r="AC235" s="33">
        <v>0</v>
      </c>
      <c r="AD235" s="33">
        <v>0</v>
      </c>
      <c r="AE235" s="33">
        <v>0</v>
      </c>
      <c r="AF235" s="34">
        <f t="shared" si="54"/>
        <v>142</v>
      </c>
      <c r="AG235" s="34">
        <f t="shared" si="55"/>
        <v>109</v>
      </c>
      <c r="AH235" s="34">
        <f t="shared" si="56"/>
        <v>251</v>
      </c>
      <c r="AJ235" s="110"/>
      <c r="AK235" s="107"/>
      <c r="AL235" s="32" t="s">
        <v>28</v>
      </c>
      <c r="AM235" s="32" t="s">
        <v>274</v>
      </c>
      <c r="AN235" s="47">
        <v>142</v>
      </c>
      <c r="AO235" s="47">
        <v>109</v>
      </c>
    </row>
    <row r="236" spans="1:41" ht="26.25" customHeight="1">
      <c r="A236" s="110"/>
      <c r="B236" s="139" t="s">
        <v>307</v>
      </c>
      <c r="C236" s="32" t="s">
        <v>1</v>
      </c>
      <c r="D236" s="33">
        <v>1</v>
      </c>
      <c r="E236" s="33">
        <v>0</v>
      </c>
      <c r="F236" s="33">
        <v>0</v>
      </c>
      <c r="G236" s="33">
        <v>0</v>
      </c>
      <c r="H236" s="33">
        <v>148</v>
      </c>
      <c r="I236" s="33">
        <v>81</v>
      </c>
      <c r="J236" s="33">
        <v>1</v>
      </c>
      <c r="K236" s="33">
        <v>0</v>
      </c>
      <c r="L236" s="33">
        <v>0</v>
      </c>
      <c r="M236" s="33">
        <v>0</v>
      </c>
      <c r="N236" s="33">
        <v>1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10</v>
      </c>
      <c r="U236" s="33">
        <v>2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4">
        <f t="shared" si="54"/>
        <v>161</v>
      </c>
      <c r="AG236" s="34">
        <f t="shared" si="55"/>
        <v>83</v>
      </c>
      <c r="AH236" s="34">
        <f t="shared" si="56"/>
        <v>244</v>
      </c>
      <c r="AJ236" s="110"/>
      <c r="AK236" s="105" t="s">
        <v>307</v>
      </c>
      <c r="AL236" s="32" t="s">
        <v>1</v>
      </c>
      <c r="AM236" s="32" t="s">
        <v>274</v>
      </c>
      <c r="AN236" s="47">
        <v>161</v>
      </c>
      <c r="AO236" s="47">
        <v>83</v>
      </c>
    </row>
    <row r="237" spans="1:41" ht="26.25" customHeight="1">
      <c r="A237" s="110"/>
      <c r="B237" s="140"/>
      <c r="C237" s="32" t="s">
        <v>28</v>
      </c>
      <c r="D237" s="33">
        <v>3</v>
      </c>
      <c r="E237" s="33">
        <v>0</v>
      </c>
      <c r="F237" s="33">
        <v>0</v>
      </c>
      <c r="G237" s="33">
        <v>0</v>
      </c>
      <c r="H237" s="33">
        <v>527</v>
      </c>
      <c r="I237" s="33">
        <v>298</v>
      </c>
      <c r="J237" s="33">
        <v>1</v>
      </c>
      <c r="K237" s="33">
        <v>0</v>
      </c>
      <c r="L237" s="33">
        <v>2</v>
      </c>
      <c r="M237" s="33">
        <v>0</v>
      </c>
      <c r="N237" s="33">
        <v>1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24</v>
      </c>
      <c r="U237" s="33">
        <v>13</v>
      </c>
      <c r="V237" s="33">
        <v>1</v>
      </c>
      <c r="W237" s="33">
        <v>1</v>
      </c>
      <c r="X237" s="33">
        <v>1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3">
        <v>0</v>
      </c>
      <c r="AF237" s="34">
        <f t="shared" si="54"/>
        <v>560</v>
      </c>
      <c r="AG237" s="34">
        <f t="shared" si="55"/>
        <v>312</v>
      </c>
      <c r="AH237" s="34">
        <f t="shared" si="56"/>
        <v>872</v>
      </c>
      <c r="AJ237" s="110"/>
      <c r="AK237" s="107"/>
      <c r="AL237" s="32" t="s">
        <v>28</v>
      </c>
      <c r="AM237" s="32" t="s">
        <v>274</v>
      </c>
      <c r="AN237" s="47">
        <v>560</v>
      </c>
      <c r="AO237" s="47">
        <v>312</v>
      </c>
    </row>
    <row r="238" spans="1:41" ht="26.25" customHeight="1">
      <c r="A238" s="110"/>
      <c r="B238" s="139" t="s">
        <v>268</v>
      </c>
      <c r="C238" s="32" t="s">
        <v>1</v>
      </c>
      <c r="D238" s="33">
        <v>4</v>
      </c>
      <c r="E238" s="33">
        <v>2</v>
      </c>
      <c r="F238" s="33">
        <v>0</v>
      </c>
      <c r="G238" s="33">
        <v>1</v>
      </c>
      <c r="H238" s="33">
        <v>8</v>
      </c>
      <c r="I238" s="33">
        <v>6</v>
      </c>
      <c r="J238" s="33">
        <v>1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1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3">
        <v>0</v>
      </c>
      <c r="AF238" s="34">
        <f t="shared" si="54"/>
        <v>14</v>
      </c>
      <c r="AG238" s="34">
        <f t="shared" si="55"/>
        <v>9</v>
      </c>
      <c r="AH238" s="34">
        <f t="shared" si="56"/>
        <v>23</v>
      </c>
      <c r="AJ238" s="110"/>
      <c r="AK238" s="105" t="s">
        <v>268</v>
      </c>
      <c r="AL238" s="32" t="s">
        <v>1</v>
      </c>
      <c r="AM238" s="32" t="s">
        <v>274</v>
      </c>
      <c r="AN238" s="47">
        <v>14</v>
      </c>
      <c r="AO238" s="47">
        <v>9</v>
      </c>
    </row>
    <row r="239" spans="1:41" ht="26.25" customHeight="1">
      <c r="A239" s="110"/>
      <c r="B239" s="140"/>
      <c r="C239" s="32" t="s">
        <v>28</v>
      </c>
      <c r="D239" s="33">
        <v>4</v>
      </c>
      <c r="E239" s="33">
        <v>3</v>
      </c>
      <c r="F239" s="33">
        <v>0</v>
      </c>
      <c r="G239" s="33">
        <v>1</v>
      </c>
      <c r="H239" s="33">
        <v>145</v>
      </c>
      <c r="I239" s="33">
        <v>126</v>
      </c>
      <c r="J239" s="33">
        <v>1</v>
      </c>
      <c r="K239" s="33">
        <v>0</v>
      </c>
      <c r="L239" s="33">
        <v>4</v>
      </c>
      <c r="M239" s="33">
        <v>1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10</v>
      </c>
      <c r="U239" s="33">
        <v>8</v>
      </c>
      <c r="V239" s="33">
        <v>1</v>
      </c>
      <c r="W239" s="33">
        <v>0</v>
      </c>
      <c r="X239" s="33">
        <v>1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3">
        <v>0</v>
      </c>
      <c r="AF239" s="34">
        <f t="shared" si="54"/>
        <v>166</v>
      </c>
      <c r="AG239" s="34">
        <f t="shared" si="55"/>
        <v>139</v>
      </c>
      <c r="AH239" s="34">
        <f t="shared" si="56"/>
        <v>305</v>
      </c>
      <c r="AJ239" s="110"/>
      <c r="AK239" s="107"/>
      <c r="AL239" s="32" t="s">
        <v>28</v>
      </c>
      <c r="AM239" s="32" t="s">
        <v>274</v>
      </c>
      <c r="AN239" s="47">
        <v>166</v>
      </c>
      <c r="AO239" s="47">
        <v>139</v>
      </c>
    </row>
    <row r="240" spans="1:41" ht="26.25" customHeight="1">
      <c r="A240" s="110"/>
      <c r="B240" s="139" t="s">
        <v>308</v>
      </c>
      <c r="C240" s="32" t="s">
        <v>1</v>
      </c>
      <c r="D240" s="33">
        <v>0</v>
      </c>
      <c r="E240" s="33">
        <v>0</v>
      </c>
      <c r="F240" s="33">
        <v>0</v>
      </c>
      <c r="G240" s="33">
        <v>0</v>
      </c>
      <c r="H240" s="33">
        <v>1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4">
        <f t="shared" si="54"/>
        <v>1</v>
      </c>
      <c r="AG240" s="34">
        <f t="shared" si="55"/>
        <v>0</v>
      </c>
      <c r="AH240" s="34">
        <f t="shared" si="56"/>
        <v>1</v>
      </c>
      <c r="AJ240" s="110"/>
      <c r="AK240" s="105" t="s">
        <v>308</v>
      </c>
      <c r="AL240" s="32" t="s">
        <v>1</v>
      </c>
      <c r="AM240" s="32" t="s">
        <v>274</v>
      </c>
      <c r="AN240" s="47">
        <v>1</v>
      </c>
      <c r="AO240" s="47">
        <v>0</v>
      </c>
    </row>
    <row r="241" spans="1:41" ht="26.25" customHeight="1">
      <c r="A241" s="110"/>
      <c r="B241" s="140"/>
      <c r="C241" s="32" t="s">
        <v>28</v>
      </c>
      <c r="D241" s="33">
        <v>0</v>
      </c>
      <c r="E241" s="33">
        <v>0</v>
      </c>
      <c r="F241" s="33">
        <v>0</v>
      </c>
      <c r="G241" s="33">
        <v>0</v>
      </c>
      <c r="H241" s="33">
        <v>67</v>
      </c>
      <c r="I241" s="33">
        <v>62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1</v>
      </c>
      <c r="S241" s="33">
        <v>1</v>
      </c>
      <c r="T241" s="33">
        <v>4</v>
      </c>
      <c r="U241" s="33">
        <v>1</v>
      </c>
      <c r="V241" s="33">
        <v>0</v>
      </c>
      <c r="W241" s="33">
        <v>1</v>
      </c>
      <c r="X241" s="33">
        <v>0</v>
      </c>
      <c r="Y241" s="33">
        <v>1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4">
        <f t="shared" si="54"/>
        <v>72</v>
      </c>
      <c r="AG241" s="34">
        <f t="shared" si="55"/>
        <v>66</v>
      </c>
      <c r="AH241" s="34">
        <f t="shared" si="56"/>
        <v>138</v>
      </c>
      <c r="AJ241" s="110"/>
      <c r="AK241" s="107"/>
      <c r="AL241" s="32" t="s">
        <v>28</v>
      </c>
      <c r="AM241" s="32" t="s">
        <v>274</v>
      </c>
      <c r="AN241" s="47">
        <v>72</v>
      </c>
      <c r="AO241" s="47">
        <v>66</v>
      </c>
    </row>
    <row r="242" spans="1:41" ht="26.25" customHeight="1">
      <c r="A242" s="110"/>
      <c r="B242" s="139" t="s">
        <v>309</v>
      </c>
      <c r="C242" s="32" t="s">
        <v>1</v>
      </c>
      <c r="D242" s="33">
        <v>4</v>
      </c>
      <c r="E242" s="33">
        <v>7</v>
      </c>
      <c r="F242" s="33">
        <v>1</v>
      </c>
      <c r="G242" s="33">
        <v>0</v>
      </c>
      <c r="H242" s="33">
        <v>14</v>
      </c>
      <c r="I242" s="33">
        <v>7</v>
      </c>
      <c r="J242" s="33">
        <v>0</v>
      </c>
      <c r="K242" s="33">
        <v>0</v>
      </c>
      <c r="L242" s="33">
        <v>0</v>
      </c>
      <c r="M242" s="33">
        <v>0</v>
      </c>
      <c r="N242" s="33">
        <v>1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4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4">
        <f t="shared" si="54"/>
        <v>24</v>
      </c>
      <c r="AG242" s="34">
        <f t="shared" si="55"/>
        <v>14</v>
      </c>
      <c r="AH242" s="34">
        <f t="shared" si="56"/>
        <v>38</v>
      </c>
      <c r="AJ242" s="110"/>
      <c r="AK242" s="105" t="s">
        <v>309</v>
      </c>
      <c r="AL242" s="32" t="s">
        <v>1</v>
      </c>
      <c r="AM242" s="32" t="s">
        <v>274</v>
      </c>
      <c r="AN242" s="47">
        <v>24</v>
      </c>
      <c r="AO242" s="47">
        <v>14</v>
      </c>
    </row>
    <row r="243" spans="1:41" ht="26.25" customHeight="1">
      <c r="A243" s="110"/>
      <c r="B243" s="140"/>
      <c r="C243" s="32" t="s">
        <v>28</v>
      </c>
      <c r="D243" s="33">
        <v>5</v>
      </c>
      <c r="E243" s="33">
        <v>7</v>
      </c>
      <c r="F243" s="33">
        <v>1</v>
      </c>
      <c r="G243" s="33">
        <v>0</v>
      </c>
      <c r="H243" s="33">
        <v>51</v>
      </c>
      <c r="I243" s="33">
        <v>23</v>
      </c>
      <c r="J243" s="33">
        <v>2</v>
      </c>
      <c r="K243" s="33">
        <v>0</v>
      </c>
      <c r="L243" s="33">
        <v>3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1</v>
      </c>
      <c r="T243" s="33">
        <v>12</v>
      </c>
      <c r="U243" s="33">
        <v>3</v>
      </c>
      <c r="V243" s="33">
        <v>2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4">
        <f t="shared" si="54"/>
        <v>76</v>
      </c>
      <c r="AG243" s="34">
        <f t="shared" si="55"/>
        <v>34</v>
      </c>
      <c r="AH243" s="34">
        <f t="shared" si="56"/>
        <v>110</v>
      </c>
      <c r="AJ243" s="110"/>
      <c r="AK243" s="107"/>
      <c r="AL243" s="32" t="s">
        <v>28</v>
      </c>
      <c r="AM243" s="32" t="s">
        <v>274</v>
      </c>
      <c r="AN243" s="47">
        <v>76</v>
      </c>
      <c r="AO243" s="47">
        <v>34</v>
      </c>
    </row>
    <row r="244" spans="1:41" ht="26.25" customHeight="1">
      <c r="A244" s="110"/>
      <c r="B244" s="139" t="s">
        <v>270</v>
      </c>
      <c r="C244" s="32" t="s">
        <v>1</v>
      </c>
      <c r="D244" s="33">
        <v>1</v>
      </c>
      <c r="E244" s="33">
        <v>0</v>
      </c>
      <c r="F244" s="33">
        <v>0</v>
      </c>
      <c r="G244" s="33">
        <v>0</v>
      </c>
      <c r="H244" s="33">
        <v>76</v>
      </c>
      <c r="I244" s="33">
        <v>85</v>
      </c>
      <c r="J244" s="33">
        <v>0</v>
      </c>
      <c r="K244" s="33">
        <v>0</v>
      </c>
      <c r="L244" s="33">
        <v>1</v>
      </c>
      <c r="M244" s="33">
        <v>1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4</v>
      </c>
      <c r="U244" s="33">
        <v>6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4">
        <f t="shared" si="54"/>
        <v>82</v>
      </c>
      <c r="AG244" s="34">
        <f t="shared" si="55"/>
        <v>92</v>
      </c>
      <c r="AH244" s="34">
        <f t="shared" si="56"/>
        <v>174</v>
      </c>
      <c r="AJ244" s="110"/>
      <c r="AK244" s="105" t="s">
        <v>270</v>
      </c>
      <c r="AL244" s="32" t="s">
        <v>1</v>
      </c>
      <c r="AM244" s="32" t="s">
        <v>274</v>
      </c>
      <c r="AN244" s="47">
        <v>82</v>
      </c>
      <c r="AO244" s="47">
        <v>92</v>
      </c>
    </row>
    <row r="245" spans="1:41" ht="26.25" customHeight="1">
      <c r="A245" s="110"/>
      <c r="B245" s="140"/>
      <c r="C245" s="32" t="s">
        <v>28</v>
      </c>
      <c r="D245" s="33">
        <v>2</v>
      </c>
      <c r="E245" s="33">
        <v>0</v>
      </c>
      <c r="F245" s="33">
        <v>0</v>
      </c>
      <c r="G245" s="33">
        <v>0</v>
      </c>
      <c r="H245" s="33">
        <v>181</v>
      </c>
      <c r="I245" s="33">
        <v>253</v>
      </c>
      <c r="J245" s="33">
        <v>1</v>
      </c>
      <c r="K245" s="33">
        <v>0</v>
      </c>
      <c r="L245" s="33">
        <v>4</v>
      </c>
      <c r="M245" s="33">
        <v>4</v>
      </c>
      <c r="N245" s="33">
        <v>1</v>
      </c>
      <c r="O245" s="33">
        <v>1</v>
      </c>
      <c r="P245" s="33">
        <v>0</v>
      </c>
      <c r="Q245" s="33">
        <v>0</v>
      </c>
      <c r="R245" s="33">
        <v>0</v>
      </c>
      <c r="S245" s="33">
        <v>1</v>
      </c>
      <c r="T245" s="33">
        <v>16</v>
      </c>
      <c r="U245" s="33">
        <v>57</v>
      </c>
      <c r="V245" s="33">
        <v>0</v>
      </c>
      <c r="W245" s="33">
        <v>1</v>
      </c>
      <c r="X245" s="33">
        <v>1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4">
        <f t="shared" si="54"/>
        <v>206</v>
      </c>
      <c r="AG245" s="34">
        <f t="shared" si="55"/>
        <v>317</v>
      </c>
      <c r="AH245" s="34">
        <f t="shared" si="56"/>
        <v>523</v>
      </c>
      <c r="AJ245" s="110"/>
      <c r="AK245" s="107"/>
      <c r="AL245" s="32" t="s">
        <v>28</v>
      </c>
      <c r="AM245" s="32" t="s">
        <v>274</v>
      </c>
      <c r="AN245" s="47">
        <v>206</v>
      </c>
      <c r="AO245" s="47">
        <v>317</v>
      </c>
    </row>
    <row r="246" spans="1:41" ht="26.25" customHeight="1">
      <c r="A246" s="110"/>
      <c r="B246" s="112" t="s">
        <v>215</v>
      </c>
      <c r="C246" s="35" t="s">
        <v>1</v>
      </c>
      <c r="D246" s="36">
        <f aca="true" t="shared" si="57" ref="D246:AH246">+D234+D236+D238+D240+D242+D244</f>
        <v>11</v>
      </c>
      <c r="E246" s="36">
        <f t="shared" si="57"/>
        <v>10</v>
      </c>
      <c r="F246" s="36">
        <f t="shared" si="57"/>
        <v>1</v>
      </c>
      <c r="G246" s="36">
        <f t="shared" si="57"/>
        <v>1</v>
      </c>
      <c r="H246" s="36">
        <f t="shared" si="57"/>
        <v>266</v>
      </c>
      <c r="I246" s="36">
        <f t="shared" si="57"/>
        <v>195</v>
      </c>
      <c r="J246" s="36">
        <f t="shared" si="57"/>
        <v>2</v>
      </c>
      <c r="K246" s="36">
        <f t="shared" si="57"/>
        <v>0</v>
      </c>
      <c r="L246" s="36">
        <f t="shared" si="57"/>
        <v>3</v>
      </c>
      <c r="M246" s="36">
        <f t="shared" si="57"/>
        <v>1</v>
      </c>
      <c r="N246" s="36">
        <f t="shared" si="57"/>
        <v>3</v>
      </c>
      <c r="O246" s="36">
        <f t="shared" si="57"/>
        <v>2</v>
      </c>
      <c r="P246" s="36">
        <f t="shared" si="57"/>
        <v>0</v>
      </c>
      <c r="Q246" s="36">
        <f t="shared" si="57"/>
        <v>0</v>
      </c>
      <c r="R246" s="36">
        <f t="shared" si="57"/>
        <v>0</v>
      </c>
      <c r="S246" s="36">
        <f t="shared" si="57"/>
        <v>0</v>
      </c>
      <c r="T246" s="36">
        <f t="shared" si="57"/>
        <v>22</v>
      </c>
      <c r="U246" s="36">
        <f t="shared" si="57"/>
        <v>10</v>
      </c>
      <c r="V246" s="36">
        <f t="shared" si="57"/>
        <v>0</v>
      </c>
      <c r="W246" s="36">
        <f t="shared" si="57"/>
        <v>0</v>
      </c>
      <c r="X246" s="36">
        <f t="shared" si="57"/>
        <v>0</v>
      </c>
      <c r="Y246" s="36">
        <f t="shared" si="57"/>
        <v>0</v>
      </c>
      <c r="Z246" s="36">
        <f t="shared" si="57"/>
        <v>2</v>
      </c>
      <c r="AA246" s="36">
        <f t="shared" si="57"/>
        <v>0</v>
      </c>
      <c r="AB246" s="36">
        <f t="shared" si="57"/>
        <v>4</v>
      </c>
      <c r="AC246" s="36">
        <f t="shared" si="57"/>
        <v>0</v>
      </c>
      <c r="AD246" s="36">
        <f t="shared" si="57"/>
        <v>0</v>
      </c>
      <c r="AE246" s="36">
        <f t="shared" si="57"/>
        <v>0</v>
      </c>
      <c r="AF246" s="34">
        <f t="shared" si="57"/>
        <v>314</v>
      </c>
      <c r="AG246" s="34">
        <f t="shared" si="57"/>
        <v>219</v>
      </c>
      <c r="AH246" s="34">
        <f t="shared" si="57"/>
        <v>533</v>
      </c>
      <c r="AJ246" s="110"/>
      <c r="AK246" s="112" t="s">
        <v>215</v>
      </c>
      <c r="AL246" s="35" t="s">
        <v>1</v>
      </c>
      <c r="AM246" s="35" t="s">
        <v>274</v>
      </c>
      <c r="AN246" s="54">
        <f>+AN234+AN236+AN238+AN240+AN242+AN244</f>
        <v>314</v>
      </c>
      <c r="AO246" s="54">
        <f>+AO234+AO236+AO238+AO240+AO242+AO244</f>
        <v>219</v>
      </c>
    </row>
    <row r="247" spans="1:41" ht="26.25" customHeight="1">
      <c r="A247" s="111"/>
      <c r="B247" s="113"/>
      <c r="C247" s="35" t="s">
        <v>28</v>
      </c>
      <c r="D247" s="36">
        <f aca="true" t="shared" si="58" ref="D247:AH247">+D235+D237+D239+D241+D243+D245</f>
        <v>15</v>
      </c>
      <c r="E247" s="36">
        <f t="shared" si="58"/>
        <v>11</v>
      </c>
      <c r="F247" s="36">
        <f t="shared" si="58"/>
        <v>1</v>
      </c>
      <c r="G247" s="36">
        <f t="shared" si="58"/>
        <v>1</v>
      </c>
      <c r="H247" s="36">
        <f t="shared" si="58"/>
        <v>1088</v>
      </c>
      <c r="I247" s="36">
        <f t="shared" si="58"/>
        <v>859</v>
      </c>
      <c r="J247" s="36">
        <f t="shared" si="58"/>
        <v>5</v>
      </c>
      <c r="K247" s="36">
        <f t="shared" si="58"/>
        <v>0</v>
      </c>
      <c r="L247" s="36">
        <f t="shared" si="58"/>
        <v>18</v>
      </c>
      <c r="M247" s="36">
        <f t="shared" si="58"/>
        <v>7</v>
      </c>
      <c r="N247" s="36">
        <f t="shared" si="58"/>
        <v>3</v>
      </c>
      <c r="O247" s="36">
        <f t="shared" si="58"/>
        <v>3</v>
      </c>
      <c r="P247" s="36">
        <f t="shared" si="58"/>
        <v>2</v>
      </c>
      <c r="Q247" s="36">
        <f t="shared" si="58"/>
        <v>0</v>
      </c>
      <c r="R247" s="36">
        <f t="shared" si="58"/>
        <v>1</v>
      </c>
      <c r="S247" s="36">
        <f t="shared" si="58"/>
        <v>3</v>
      </c>
      <c r="T247" s="36">
        <f t="shared" si="58"/>
        <v>73</v>
      </c>
      <c r="U247" s="36">
        <f t="shared" si="58"/>
        <v>89</v>
      </c>
      <c r="V247" s="36">
        <f t="shared" si="58"/>
        <v>5</v>
      </c>
      <c r="W247" s="36">
        <f t="shared" si="58"/>
        <v>3</v>
      </c>
      <c r="X247" s="36">
        <f t="shared" si="58"/>
        <v>5</v>
      </c>
      <c r="Y247" s="36">
        <f t="shared" si="58"/>
        <v>1</v>
      </c>
      <c r="Z247" s="36">
        <f t="shared" si="58"/>
        <v>2</v>
      </c>
      <c r="AA247" s="36">
        <f t="shared" si="58"/>
        <v>0</v>
      </c>
      <c r="AB247" s="36">
        <f t="shared" si="58"/>
        <v>4</v>
      </c>
      <c r="AC247" s="36">
        <f t="shared" si="58"/>
        <v>0</v>
      </c>
      <c r="AD247" s="36">
        <f t="shared" si="58"/>
        <v>0</v>
      </c>
      <c r="AE247" s="36">
        <f t="shared" si="58"/>
        <v>0</v>
      </c>
      <c r="AF247" s="34">
        <f t="shared" si="58"/>
        <v>1222</v>
      </c>
      <c r="AG247" s="34">
        <f t="shared" si="58"/>
        <v>977</v>
      </c>
      <c r="AH247" s="34">
        <f t="shared" si="58"/>
        <v>2199</v>
      </c>
      <c r="AJ247" s="111"/>
      <c r="AK247" s="113"/>
      <c r="AL247" s="35" t="s">
        <v>28</v>
      </c>
      <c r="AM247" s="35" t="s">
        <v>274</v>
      </c>
      <c r="AN247" s="54">
        <f>+AN235+AN237+AN239+AN241+AN243+AN245</f>
        <v>1222</v>
      </c>
      <c r="AO247" s="54">
        <f>+AO235+AO237+AO239+AO241+AO243+AO245</f>
        <v>977</v>
      </c>
    </row>
    <row r="248" spans="1:41" ht="26.25" customHeight="1">
      <c r="A248" s="141" t="s">
        <v>310</v>
      </c>
      <c r="B248" s="139" t="s">
        <v>268</v>
      </c>
      <c r="C248" s="32" t="s">
        <v>1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6</v>
      </c>
      <c r="U248" s="33">
        <v>4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4">
        <f aca="true" t="shared" si="59" ref="AF248:AG251">+D248+F248+H248+J248+L248+N248+P248+R248+T248+V248+X248+Z248+AB248+AD248</f>
        <v>6</v>
      </c>
      <c r="AG248" s="34">
        <f t="shared" si="59"/>
        <v>4</v>
      </c>
      <c r="AH248" s="34">
        <f>AG248+AF248</f>
        <v>10</v>
      </c>
      <c r="AJ248" s="109" t="s">
        <v>310</v>
      </c>
      <c r="AK248" s="105" t="s">
        <v>268</v>
      </c>
      <c r="AL248" s="32" t="s">
        <v>1</v>
      </c>
      <c r="AM248" s="32" t="s">
        <v>274</v>
      </c>
      <c r="AN248" s="47" t="e">
        <f>+'[1]محافظات-موازي'!BO106</f>
        <v>#REF!</v>
      </c>
      <c r="AO248" s="47" t="e">
        <f>+'[1]محافظات-موازي'!BP106</f>
        <v>#REF!</v>
      </c>
    </row>
    <row r="249" spans="1:41" ht="26.25" customHeight="1">
      <c r="A249" s="142"/>
      <c r="B249" s="140"/>
      <c r="C249" s="32" t="s">
        <v>28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34</v>
      </c>
      <c r="U249" s="33">
        <v>24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4">
        <f t="shared" si="59"/>
        <v>34</v>
      </c>
      <c r="AG249" s="34">
        <f t="shared" si="59"/>
        <v>24</v>
      </c>
      <c r="AH249" s="34">
        <f>AG249+AF249</f>
        <v>58</v>
      </c>
      <c r="AJ249" s="110"/>
      <c r="AK249" s="107"/>
      <c r="AL249" s="32" t="s">
        <v>28</v>
      </c>
      <c r="AM249" s="32" t="s">
        <v>274</v>
      </c>
      <c r="AN249" s="47" t="e">
        <f>+'[1]محافظات-موازي'!BO107</f>
        <v>#REF!</v>
      </c>
      <c r="AO249" s="47" t="e">
        <f>+'[1]محافظات-موازي'!BP107</f>
        <v>#REF!</v>
      </c>
    </row>
    <row r="250" spans="1:41" ht="26.25" customHeight="1">
      <c r="A250" s="142"/>
      <c r="B250" s="139" t="s">
        <v>232</v>
      </c>
      <c r="C250" s="32" t="s">
        <v>1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2</v>
      </c>
      <c r="U250" s="33">
        <v>3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4">
        <f t="shared" si="59"/>
        <v>2</v>
      </c>
      <c r="AG250" s="34">
        <f t="shared" si="59"/>
        <v>3</v>
      </c>
      <c r="AH250" s="34">
        <f>AG250+AF250</f>
        <v>5</v>
      </c>
      <c r="AJ250" s="110"/>
      <c r="AK250" s="105" t="s">
        <v>232</v>
      </c>
      <c r="AL250" s="32" t="s">
        <v>1</v>
      </c>
      <c r="AM250" s="32" t="s">
        <v>274</v>
      </c>
      <c r="AN250" s="47" t="e">
        <f>+'[1]محافظات-موازي'!BO108</f>
        <v>#REF!</v>
      </c>
      <c r="AO250" s="47" t="e">
        <f>+'[1]محافظات-موازي'!BP108</f>
        <v>#REF!</v>
      </c>
    </row>
    <row r="251" spans="1:41" ht="26.25" customHeight="1">
      <c r="A251" s="142"/>
      <c r="B251" s="140"/>
      <c r="C251" s="32" t="s">
        <v>28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5</v>
      </c>
      <c r="U251" s="33">
        <v>8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4">
        <f t="shared" si="59"/>
        <v>5</v>
      </c>
      <c r="AG251" s="34">
        <f t="shared" si="59"/>
        <v>8</v>
      </c>
      <c r="AH251" s="34">
        <f>AG251+AF251</f>
        <v>13</v>
      </c>
      <c r="AJ251" s="110"/>
      <c r="AK251" s="107"/>
      <c r="AL251" s="32" t="s">
        <v>28</v>
      </c>
      <c r="AM251" s="32" t="s">
        <v>274</v>
      </c>
      <c r="AN251" s="47" t="e">
        <f>+'[1]محافظات-موازي'!BO109</f>
        <v>#REF!</v>
      </c>
      <c r="AO251" s="47" t="e">
        <f>+'[1]محافظات-موازي'!BP109</f>
        <v>#REF!</v>
      </c>
    </row>
    <row r="252" spans="1:41" ht="26.25" customHeight="1">
      <c r="A252" s="142"/>
      <c r="B252" s="144" t="s">
        <v>215</v>
      </c>
      <c r="C252" s="35" t="s">
        <v>1</v>
      </c>
      <c r="D252" s="36">
        <f aca="true" t="shared" si="60" ref="D252:AH252">+D248+D250</f>
        <v>0</v>
      </c>
      <c r="E252" s="36">
        <f t="shared" si="60"/>
        <v>0</v>
      </c>
      <c r="F252" s="36">
        <f t="shared" si="60"/>
        <v>0</v>
      </c>
      <c r="G252" s="36">
        <f t="shared" si="60"/>
        <v>0</v>
      </c>
      <c r="H252" s="36">
        <f t="shared" si="60"/>
        <v>0</v>
      </c>
      <c r="I252" s="36">
        <f t="shared" si="60"/>
        <v>0</v>
      </c>
      <c r="J252" s="36">
        <f t="shared" si="60"/>
        <v>0</v>
      </c>
      <c r="K252" s="36">
        <f t="shared" si="60"/>
        <v>0</v>
      </c>
      <c r="L252" s="36">
        <f t="shared" si="60"/>
        <v>0</v>
      </c>
      <c r="M252" s="36">
        <f t="shared" si="60"/>
        <v>0</v>
      </c>
      <c r="N252" s="36">
        <f t="shared" si="60"/>
        <v>0</v>
      </c>
      <c r="O252" s="36">
        <f t="shared" si="60"/>
        <v>0</v>
      </c>
      <c r="P252" s="36">
        <f t="shared" si="60"/>
        <v>0</v>
      </c>
      <c r="Q252" s="36">
        <f t="shared" si="60"/>
        <v>0</v>
      </c>
      <c r="R252" s="36">
        <f t="shared" si="60"/>
        <v>0</v>
      </c>
      <c r="S252" s="36">
        <f t="shared" si="60"/>
        <v>0</v>
      </c>
      <c r="T252" s="36">
        <f t="shared" si="60"/>
        <v>8</v>
      </c>
      <c r="U252" s="36">
        <f t="shared" si="60"/>
        <v>7</v>
      </c>
      <c r="V252" s="36">
        <f t="shared" si="60"/>
        <v>0</v>
      </c>
      <c r="W252" s="36">
        <f t="shared" si="60"/>
        <v>0</v>
      </c>
      <c r="X252" s="36">
        <f t="shared" si="60"/>
        <v>0</v>
      </c>
      <c r="Y252" s="36">
        <f t="shared" si="60"/>
        <v>0</v>
      </c>
      <c r="Z252" s="36">
        <f t="shared" si="60"/>
        <v>0</v>
      </c>
      <c r="AA252" s="36">
        <f t="shared" si="60"/>
        <v>0</v>
      </c>
      <c r="AB252" s="36">
        <f t="shared" si="60"/>
        <v>0</v>
      </c>
      <c r="AC252" s="36">
        <f t="shared" si="60"/>
        <v>0</v>
      </c>
      <c r="AD252" s="36">
        <f t="shared" si="60"/>
        <v>0</v>
      </c>
      <c r="AE252" s="36">
        <f t="shared" si="60"/>
        <v>0</v>
      </c>
      <c r="AF252" s="34">
        <f t="shared" si="60"/>
        <v>8</v>
      </c>
      <c r="AG252" s="34">
        <f t="shared" si="60"/>
        <v>7</v>
      </c>
      <c r="AH252" s="34">
        <f t="shared" si="60"/>
        <v>15</v>
      </c>
      <c r="AJ252" s="110"/>
      <c r="AK252" s="112" t="s">
        <v>215</v>
      </c>
      <c r="AL252" s="35" t="s">
        <v>1</v>
      </c>
      <c r="AM252" s="35" t="s">
        <v>12</v>
      </c>
      <c r="AN252" s="54" t="e">
        <f>+AN248+AN250</f>
        <v>#REF!</v>
      </c>
      <c r="AO252" s="54" t="e">
        <f>+AO248+AO250</f>
        <v>#REF!</v>
      </c>
    </row>
    <row r="253" spans="1:41" ht="26.25" customHeight="1">
      <c r="A253" s="143"/>
      <c r="B253" s="144"/>
      <c r="C253" s="35" t="s">
        <v>28</v>
      </c>
      <c r="D253" s="36">
        <f aca="true" t="shared" si="61" ref="D253:AH253">+D249+D251</f>
        <v>0</v>
      </c>
      <c r="E253" s="36">
        <f t="shared" si="61"/>
        <v>0</v>
      </c>
      <c r="F253" s="36">
        <f t="shared" si="61"/>
        <v>0</v>
      </c>
      <c r="G253" s="36">
        <f t="shared" si="61"/>
        <v>0</v>
      </c>
      <c r="H253" s="36">
        <f t="shared" si="61"/>
        <v>0</v>
      </c>
      <c r="I253" s="36">
        <f t="shared" si="61"/>
        <v>0</v>
      </c>
      <c r="J253" s="36">
        <f t="shared" si="61"/>
        <v>0</v>
      </c>
      <c r="K253" s="36">
        <f t="shared" si="61"/>
        <v>0</v>
      </c>
      <c r="L253" s="36">
        <f t="shared" si="61"/>
        <v>0</v>
      </c>
      <c r="M253" s="36">
        <f t="shared" si="61"/>
        <v>0</v>
      </c>
      <c r="N253" s="36">
        <f t="shared" si="61"/>
        <v>0</v>
      </c>
      <c r="O253" s="36">
        <f t="shared" si="61"/>
        <v>0</v>
      </c>
      <c r="P253" s="36">
        <f t="shared" si="61"/>
        <v>0</v>
      </c>
      <c r="Q253" s="36">
        <f t="shared" si="61"/>
        <v>0</v>
      </c>
      <c r="R253" s="36">
        <f t="shared" si="61"/>
        <v>0</v>
      </c>
      <c r="S253" s="36">
        <f t="shared" si="61"/>
        <v>0</v>
      </c>
      <c r="T253" s="36">
        <f t="shared" si="61"/>
        <v>39</v>
      </c>
      <c r="U253" s="36">
        <f t="shared" si="61"/>
        <v>32</v>
      </c>
      <c r="V253" s="36">
        <f t="shared" si="61"/>
        <v>0</v>
      </c>
      <c r="W253" s="36">
        <f t="shared" si="61"/>
        <v>0</v>
      </c>
      <c r="X253" s="36">
        <f t="shared" si="61"/>
        <v>0</v>
      </c>
      <c r="Y253" s="36">
        <f t="shared" si="61"/>
        <v>0</v>
      </c>
      <c r="Z253" s="36">
        <f t="shared" si="61"/>
        <v>0</v>
      </c>
      <c r="AA253" s="36">
        <f t="shared" si="61"/>
        <v>0</v>
      </c>
      <c r="AB253" s="36">
        <f t="shared" si="61"/>
        <v>0</v>
      </c>
      <c r="AC253" s="36">
        <f t="shared" si="61"/>
        <v>0</v>
      </c>
      <c r="AD253" s="36">
        <f t="shared" si="61"/>
        <v>0</v>
      </c>
      <c r="AE253" s="36">
        <f t="shared" si="61"/>
        <v>0</v>
      </c>
      <c r="AF253" s="34">
        <f t="shared" si="61"/>
        <v>39</v>
      </c>
      <c r="AG253" s="34">
        <f t="shared" si="61"/>
        <v>32</v>
      </c>
      <c r="AH253" s="34">
        <f t="shared" si="61"/>
        <v>71</v>
      </c>
      <c r="AJ253" s="111"/>
      <c r="AK253" s="113"/>
      <c r="AL253" s="35" t="s">
        <v>28</v>
      </c>
      <c r="AM253" s="35" t="s">
        <v>12</v>
      </c>
      <c r="AN253" s="54" t="e">
        <f>+AN249+AN251</f>
        <v>#REF!</v>
      </c>
      <c r="AO253" s="54" t="e">
        <f>+AO249+AO251</f>
        <v>#REF!</v>
      </c>
    </row>
    <row r="254" spans="1:41" ht="26.25" customHeight="1">
      <c r="A254" s="105" t="s">
        <v>24</v>
      </c>
      <c r="B254" s="106"/>
      <c r="C254" s="32" t="s">
        <v>1</v>
      </c>
      <c r="D254" s="33">
        <v>77</v>
      </c>
      <c r="E254" s="33">
        <v>44</v>
      </c>
      <c r="F254" s="33">
        <v>49</v>
      </c>
      <c r="G254" s="33">
        <v>11</v>
      </c>
      <c r="H254" s="33">
        <v>263</v>
      </c>
      <c r="I254" s="33">
        <v>36</v>
      </c>
      <c r="J254" s="33">
        <v>42</v>
      </c>
      <c r="K254" s="33">
        <v>3</v>
      </c>
      <c r="L254" s="33">
        <v>38</v>
      </c>
      <c r="M254" s="33">
        <v>6</v>
      </c>
      <c r="N254" s="33">
        <v>8</v>
      </c>
      <c r="O254" s="33">
        <v>1</v>
      </c>
      <c r="P254" s="33">
        <v>7</v>
      </c>
      <c r="Q254" s="33">
        <v>0</v>
      </c>
      <c r="R254" s="33">
        <v>3</v>
      </c>
      <c r="S254" s="33">
        <v>0</v>
      </c>
      <c r="T254" s="33">
        <v>10</v>
      </c>
      <c r="U254" s="33">
        <v>1</v>
      </c>
      <c r="V254" s="33">
        <v>6</v>
      </c>
      <c r="W254" s="33">
        <v>1</v>
      </c>
      <c r="X254" s="33">
        <v>0</v>
      </c>
      <c r="Y254" s="33">
        <v>0</v>
      </c>
      <c r="Z254" s="33">
        <v>10</v>
      </c>
      <c r="AA254" s="33">
        <v>4</v>
      </c>
      <c r="AB254" s="33">
        <v>11</v>
      </c>
      <c r="AC254" s="33">
        <v>2</v>
      </c>
      <c r="AD254" s="33">
        <v>4</v>
      </c>
      <c r="AE254" s="33">
        <v>3</v>
      </c>
      <c r="AF254" s="34">
        <f aca="true" t="shared" si="62" ref="AF254:AF263">+D254+F254+H254+J254+L254+N254+P254+R254+T254+V254+X254+Z254+AB254+AD254</f>
        <v>528</v>
      </c>
      <c r="AG254" s="34">
        <f aca="true" t="shared" si="63" ref="AG254:AG263">+E254+G254+I254+K254+M254+O254+Q254+S254+U254+W254+Y254+AA254+AC254+AE254</f>
        <v>112</v>
      </c>
      <c r="AH254" s="34">
        <f aca="true" t="shared" si="64" ref="AH254:AH263">AG254+AF254</f>
        <v>640</v>
      </c>
      <c r="AJ254" s="105" t="s">
        <v>24</v>
      </c>
      <c r="AK254" s="106"/>
      <c r="AL254" s="32" t="s">
        <v>1</v>
      </c>
      <c r="AM254" s="32" t="s">
        <v>274</v>
      </c>
      <c r="AN254" s="47">
        <v>528</v>
      </c>
      <c r="AO254" s="47">
        <v>112</v>
      </c>
    </row>
    <row r="255" spans="1:41" ht="26.25" customHeight="1">
      <c r="A255" s="107"/>
      <c r="B255" s="108"/>
      <c r="C255" s="32" t="s">
        <v>28</v>
      </c>
      <c r="D255" s="33">
        <v>88</v>
      </c>
      <c r="E255" s="33">
        <v>45</v>
      </c>
      <c r="F255" s="33">
        <v>51</v>
      </c>
      <c r="G255" s="33">
        <v>11</v>
      </c>
      <c r="H255" s="33">
        <v>510</v>
      </c>
      <c r="I255" s="33">
        <v>90</v>
      </c>
      <c r="J255" s="33">
        <v>52</v>
      </c>
      <c r="K255" s="33">
        <v>4</v>
      </c>
      <c r="L255" s="33">
        <v>63</v>
      </c>
      <c r="M255" s="33">
        <v>11</v>
      </c>
      <c r="N255" s="33">
        <v>20</v>
      </c>
      <c r="O255" s="33">
        <v>1</v>
      </c>
      <c r="P255" s="33">
        <v>23</v>
      </c>
      <c r="Q255" s="33">
        <v>2</v>
      </c>
      <c r="R255" s="33">
        <v>6</v>
      </c>
      <c r="S255" s="33">
        <v>1</v>
      </c>
      <c r="T255" s="33">
        <v>35</v>
      </c>
      <c r="U255" s="33">
        <v>7</v>
      </c>
      <c r="V255" s="33">
        <v>16</v>
      </c>
      <c r="W255" s="33">
        <v>3</v>
      </c>
      <c r="X255" s="33">
        <v>20</v>
      </c>
      <c r="Y255" s="33">
        <v>3</v>
      </c>
      <c r="Z255" s="33">
        <v>12</v>
      </c>
      <c r="AA255" s="33">
        <v>4</v>
      </c>
      <c r="AB255" s="33">
        <v>15</v>
      </c>
      <c r="AC255" s="33">
        <v>3</v>
      </c>
      <c r="AD255" s="33">
        <v>4</v>
      </c>
      <c r="AE255" s="33">
        <v>3</v>
      </c>
      <c r="AF255" s="34">
        <f t="shared" si="62"/>
        <v>915</v>
      </c>
      <c r="AG255" s="34">
        <f t="shared" si="63"/>
        <v>188</v>
      </c>
      <c r="AH255" s="34">
        <f t="shared" si="64"/>
        <v>1103</v>
      </c>
      <c r="AJ255" s="107"/>
      <c r="AK255" s="108"/>
      <c r="AL255" s="32" t="s">
        <v>28</v>
      </c>
      <c r="AM255" s="32" t="s">
        <v>274</v>
      </c>
      <c r="AN255" s="47">
        <v>915</v>
      </c>
      <c r="AO255" s="47">
        <v>188</v>
      </c>
    </row>
    <row r="256" spans="1:41" ht="26.25" customHeight="1">
      <c r="A256" s="105" t="s">
        <v>311</v>
      </c>
      <c r="B256" s="106"/>
      <c r="C256" s="32" t="s">
        <v>1</v>
      </c>
      <c r="D256" s="33">
        <v>2</v>
      </c>
      <c r="E256" s="33">
        <v>2</v>
      </c>
      <c r="F256" s="33">
        <v>0</v>
      </c>
      <c r="G256" s="33">
        <v>0</v>
      </c>
      <c r="H256" s="33">
        <v>5</v>
      </c>
      <c r="I256" s="33">
        <v>3</v>
      </c>
      <c r="J256" s="33">
        <v>1</v>
      </c>
      <c r="K256" s="33">
        <v>1</v>
      </c>
      <c r="L256" s="33">
        <v>4</v>
      </c>
      <c r="M256" s="33">
        <v>2</v>
      </c>
      <c r="N256" s="33">
        <v>3</v>
      </c>
      <c r="O256" s="33">
        <v>1</v>
      </c>
      <c r="P256" s="33">
        <v>1</v>
      </c>
      <c r="Q256" s="33">
        <v>0</v>
      </c>
      <c r="R256" s="33">
        <v>0</v>
      </c>
      <c r="S256" s="33">
        <v>0</v>
      </c>
      <c r="T256" s="33">
        <v>99</v>
      </c>
      <c r="U256" s="33">
        <v>71</v>
      </c>
      <c r="V256" s="33">
        <v>0</v>
      </c>
      <c r="W256" s="33">
        <v>0</v>
      </c>
      <c r="X256" s="33">
        <v>2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4">
        <f t="shared" si="62"/>
        <v>117</v>
      </c>
      <c r="AG256" s="34">
        <f t="shared" si="63"/>
        <v>80</v>
      </c>
      <c r="AH256" s="34">
        <f t="shared" si="64"/>
        <v>197</v>
      </c>
      <c r="AJ256" s="105" t="s">
        <v>311</v>
      </c>
      <c r="AK256" s="106"/>
      <c r="AL256" s="32" t="s">
        <v>1</v>
      </c>
      <c r="AM256" s="32" t="s">
        <v>12</v>
      </c>
      <c r="AN256" s="47" t="e">
        <f>+'[1]محافظات-موازي'!BO114</f>
        <v>#REF!</v>
      </c>
      <c r="AO256" s="47" t="e">
        <f>+'[1]محافظات-موازي'!BP114</f>
        <v>#REF!</v>
      </c>
    </row>
    <row r="257" spans="1:41" ht="26.25" customHeight="1">
      <c r="A257" s="107"/>
      <c r="B257" s="108"/>
      <c r="C257" s="32" t="s">
        <v>28</v>
      </c>
      <c r="D257" s="33">
        <v>6</v>
      </c>
      <c r="E257" s="33">
        <v>3</v>
      </c>
      <c r="F257" s="33">
        <v>0</v>
      </c>
      <c r="G257" s="33">
        <v>0</v>
      </c>
      <c r="H257" s="33">
        <v>25</v>
      </c>
      <c r="I257" s="33">
        <v>21</v>
      </c>
      <c r="J257" s="33">
        <v>7</v>
      </c>
      <c r="K257" s="33">
        <v>4</v>
      </c>
      <c r="L257" s="33">
        <v>8</v>
      </c>
      <c r="M257" s="33">
        <v>3</v>
      </c>
      <c r="N257" s="33">
        <v>8</v>
      </c>
      <c r="O257" s="33">
        <v>4</v>
      </c>
      <c r="P257" s="33">
        <v>4</v>
      </c>
      <c r="Q257" s="33">
        <v>3</v>
      </c>
      <c r="R257" s="33">
        <v>2</v>
      </c>
      <c r="S257" s="33">
        <v>0</v>
      </c>
      <c r="T257" s="33">
        <v>199</v>
      </c>
      <c r="U257" s="33">
        <v>148</v>
      </c>
      <c r="V257" s="33">
        <v>1</v>
      </c>
      <c r="W257" s="33">
        <v>0</v>
      </c>
      <c r="X257" s="33">
        <v>2</v>
      </c>
      <c r="Y257" s="33">
        <v>2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4">
        <f t="shared" si="62"/>
        <v>262</v>
      </c>
      <c r="AG257" s="34">
        <f t="shared" si="63"/>
        <v>188</v>
      </c>
      <c r="AH257" s="34">
        <f t="shared" si="64"/>
        <v>450</v>
      </c>
      <c r="AJ257" s="107"/>
      <c r="AK257" s="108"/>
      <c r="AL257" s="32" t="s">
        <v>28</v>
      </c>
      <c r="AM257" s="32" t="s">
        <v>12</v>
      </c>
      <c r="AN257" s="47" t="e">
        <f>+'[1]محافظات-موازي'!BO115</f>
        <v>#REF!</v>
      </c>
      <c r="AO257" s="47" t="e">
        <f>+'[1]محافظات-موازي'!BP115</f>
        <v>#REF!</v>
      </c>
    </row>
    <row r="258" spans="1:41" ht="26.25" customHeight="1">
      <c r="A258" s="109" t="s">
        <v>237</v>
      </c>
      <c r="B258" s="139" t="s">
        <v>313</v>
      </c>
      <c r="C258" s="32" t="s">
        <v>1</v>
      </c>
      <c r="D258" s="33">
        <v>0</v>
      </c>
      <c r="E258" s="33">
        <v>0</v>
      </c>
      <c r="F258" s="33">
        <v>0</v>
      </c>
      <c r="G258" s="33">
        <v>0</v>
      </c>
      <c r="H258" s="33">
        <v>26</v>
      </c>
      <c r="I258" s="33">
        <v>49</v>
      </c>
      <c r="J258" s="33">
        <v>0</v>
      </c>
      <c r="K258" s="33">
        <v>0</v>
      </c>
      <c r="L258" s="33">
        <v>5</v>
      </c>
      <c r="M258" s="33">
        <v>3</v>
      </c>
      <c r="N258" s="33">
        <v>1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2</v>
      </c>
      <c r="U258" s="33">
        <v>4</v>
      </c>
      <c r="V258" s="33">
        <v>1</v>
      </c>
      <c r="W258" s="33">
        <v>1</v>
      </c>
      <c r="X258" s="33">
        <v>0</v>
      </c>
      <c r="Y258" s="33">
        <v>1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4">
        <f t="shared" si="62"/>
        <v>35</v>
      </c>
      <c r="AG258" s="34">
        <f t="shared" si="63"/>
        <v>58</v>
      </c>
      <c r="AH258" s="34">
        <f t="shared" si="64"/>
        <v>93</v>
      </c>
      <c r="AJ258" s="109" t="s">
        <v>237</v>
      </c>
      <c r="AK258" s="105" t="s">
        <v>313</v>
      </c>
      <c r="AL258" s="32" t="s">
        <v>1</v>
      </c>
      <c r="AM258" s="32" t="s">
        <v>274</v>
      </c>
      <c r="AN258" s="47">
        <v>35</v>
      </c>
      <c r="AO258" s="47">
        <v>58</v>
      </c>
    </row>
    <row r="259" spans="1:41" ht="26.25" customHeight="1">
      <c r="A259" s="110"/>
      <c r="B259" s="140"/>
      <c r="C259" s="32" t="s">
        <v>28</v>
      </c>
      <c r="D259" s="33">
        <v>0</v>
      </c>
      <c r="E259" s="33">
        <v>0</v>
      </c>
      <c r="F259" s="33">
        <v>0</v>
      </c>
      <c r="G259" s="33">
        <v>0</v>
      </c>
      <c r="H259" s="33">
        <v>57</v>
      </c>
      <c r="I259" s="33">
        <v>115</v>
      </c>
      <c r="J259" s="33">
        <v>0</v>
      </c>
      <c r="K259" s="33">
        <v>3</v>
      </c>
      <c r="L259" s="33">
        <v>13</v>
      </c>
      <c r="M259" s="33">
        <v>9</v>
      </c>
      <c r="N259" s="33">
        <v>2</v>
      </c>
      <c r="O259" s="33">
        <v>2</v>
      </c>
      <c r="P259" s="33">
        <v>0</v>
      </c>
      <c r="Q259" s="33">
        <v>0</v>
      </c>
      <c r="R259" s="33">
        <v>1</v>
      </c>
      <c r="S259" s="33">
        <v>3</v>
      </c>
      <c r="T259" s="33">
        <v>8</v>
      </c>
      <c r="U259" s="33">
        <v>18</v>
      </c>
      <c r="V259" s="33">
        <v>2</v>
      </c>
      <c r="W259" s="33">
        <v>3</v>
      </c>
      <c r="X259" s="33">
        <v>3</v>
      </c>
      <c r="Y259" s="33">
        <v>4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4">
        <f t="shared" si="62"/>
        <v>86</v>
      </c>
      <c r="AG259" s="34">
        <f t="shared" si="63"/>
        <v>157</v>
      </c>
      <c r="AH259" s="34">
        <f t="shared" si="64"/>
        <v>243</v>
      </c>
      <c r="AJ259" s="110"/>
      <c r="AK259" s="107"/>
      <c r="AL259" s="32" t="s">
        <v>28</v>
      </c>
      <c r="AM259" s="32" t="s">
        <v>274</v>
      </c>
      <c r="AN259" s="47">
        <v>86</v>
      </c>
      <c r="AO259" s="47">
        <v>157</v>
      </c>
    </row>
    <row r="260" spans="1:41" ht="26.25" customHeight="1">
      <c r="A260" s="110"/>
      <c r="B260" s="139" t="s">
        <v>314</v>
      </c>
      <c r="C260" s="32" t="s">
        <v>1</v>
      </c>
      <c r="D260" s="33">
        <v>0</v>
      </c>
      <c r="E260" s="33">
        <v>0</v>
      </c>
      <c r="F260" s="33">
        <v>0</v>
      </c>
      <c r="G260" s="33">
        <v>0</v>
      </c>
      <c r="H260" s="33">
        <v>17</v>
      </c>
      <c r="I260" s="33">
        <v>80</v>
      </c>
      <c r="J260" s="33">
        <v>0</v>
      </c>
      <c r="K260" s="33">
        <v>0</v>
      </c>
      <c r="L260" s="33">
        <v>2</v>
      </c>
      <c r="M260" s="33">
        <v>0</v>
      </c>
      <c r="N260" s="33">
        <v>0</v>
      </c>
      <c r="O260" s="33">
        <v>2</v>
      </c>
      <c r="P260" s="33">
        <v>0</v>
      </c>
      <c r="Q260" s="33">
        <v>0</v>
      </c>
      <c r="R260" s="33">
        <v>0</v>
      </c>
      <c r="S260" s="33">
        <v>1</v>
      </c>
      <c r="T260" s="33">
        <v>3</v>
      </c>
      <c r="U260" s="33">
        <v>4</v>
      </c>
      <c r="V260" s="33">
        <v>3</v>
      </c>
      <c r="W260" s="33">
        <v>2</v>
      </c>
      <c r="X260" s="33">
        <v>0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4">
        <f t="shared" si="62"/>
        <v>25</v>
      </c>
      <c r="AG260" s="34">
        <f t="shared" si="63"/>
        <v>89</v>
      </c>
      <c r="AH260" s="34">
        <f t="shared" si="64"/>
        <v>114</v>
      </c>
      <c r="AJ260" s="110"/>
      <c r="AK260" s="105" t="s">
        <v>314</v>
      </c>
      <c r="AL260" s="32" t="s">
        <v>1</v>
      </c>
      <c r="AM260" s="32" t="s">
        <v>274</v>
      </c>
      <c r="AN260" s="47">
        <v>25</v>
      </c>
      <c r="AO260" s="47">
        <v>89</v>
      </c>
    </row>
    <row r="261" spans="1:41" ht="26.25" customHeight="1">
      <c r="A261" s="110"/>
      <c r="B261" s="140"/>
      <c r="C261" s="32" t="s">
        <v>28</v>
      </c>
      <c r="D261" s="33">
        <v>0</v>
      </c>
      <c r="E261" s="33">
        <v>0</v>
      </c>
      <c r="F261" s="33">
        <v>0</v>
      </c>
      <c r="G261" s="33">
        <v>0</v>
      </c>
      <c r="H261" s="33">
        <v>61</v>
      </c>
      <c r="I261" s="33">
        <v>203</v>
      </c>
      <c r="J261" s="33">
        <v>3</v>
      </c>
      <c r="K261" s="33">
        <v>1</v>
      </c>
      <c r="L261" s="33">
        <v>6</v>
      </c>
      <c r="M261" s="33">
        <v>4</v>
      </c>
      <c r="N261" s="33">
        <v>1</v>
      </c>
      <c r="O261" s="33">
        <v>2</v>
      </c>
      <c r="P261" s="33">
        <v>0</v>
      </c>
      <c r="Q261" s="33">
        <v>0</v>
      </c>
      <c r="R261" s="33">
        <v>1</v>
      </c>
      <c r="S261" s="33">
        <v>1</v>
      </c>
      <c r="T261" s="33">
        <v>4</v>
      </c>
      <c r="U261" s="33">
        <v>13</v>
      </c>
      <c r="V261" s="33">
        <v>37</v>
      </c>
      <c r="W261" s="33">
        <v>8</v>
      </c>
      <c r="X261" s="33">
        <v>6</v>
      </c>
      <c r="Y261" s="33">
        <v>2</v>
      </c>
      <c r="Z261" s="33">
        <v>2</v>
      </c>
      <c r="AA261" s="33">
        <v>0</v>
      </c>
      <c r="AB261" s="33">
        <v>0</v>
      </c>
      <c r="AC261" s="33">
        <v>0</v>
      </c>
      <c r="AD261" s="33">
        <v>0</v>
      </c>
      <c r="AE261" s="33">
        <v>0</v>
      </c>
      <c r="AF261" s="34">
        <f t="shared" si="62"/>
        <v>121</v>
      </c>
      <c r="AG261" s="34">
        <f t="shared" si="63"/>
        <v>234</v>
      </c>
      <c r="AH261" s="34">
        <f t="shared" si="64"/>
        <v>355</v>
      </c>
      <c r="AJ261" s="110"/>
      <c r="AK261" s="107"/>
      <c r="AL261" s="32" t="s">
        <v>28</v>
      </c>
      <c r="AM261" s="32" t="s">
        <v>274</v>
      </c>
      <c r="AN261" s="47">
        <v>121</v>
      </c>
      <c r="AO261" s="47">
        <v>234</v>
      </c>
    </row>
    <row r="262" spans="1:41" ht="26.25" customHeight="1">
      <c r="A262" s="110"/>
      <c r="B262" s="139" t="s">
        <v>315</v>
      </c>
      <c r="C262" s="32" t="s">
        <v>1</v>
      </c>
      <c r="D262" s="33">
        <v>0</v>
      </c>
      <c r="E262" s="33">
        <v>0</v>
      </c>
      <c r="F262" s="33">
        <v>0</v>
      </c>
      <c r="G262" s="33">
        <v>0</v>
      </c>
      <c r="H262" s="33">
        <v>26</v>
      </c>
      <c r="I262" s="33">
        <v>46</v>
      </c>
      <c r="J262" s="33">
        <v>0</v>
      </c>
      <c r="K262" s="33">
        <v>0</v>
      </c>
      <c r="L262" s="33">
        <v>13</v>
      </c>
      <c r="M262" s="33">
        <v>14</v>
      </c>
      <c r="N262" s="33">
        <v>0</v>
      </c>
      <c r="O262" s="33">
        <v>1</v>
      </c>
      <c r="P262" s="33">
        <v>0</v>
      </c>
      <c r="Q262" s="33">
        <v>0</v>
      </c>
      <c r="R262" s="33">
        <v>0</v>
      </c>
      <c r="S262" s="33">
        <v>0</v>
      </c>
      <c r="T262" s="33">
        <v>5</v>
      </c>
      <c r="U262" s="33">
        <v>10</v>
      </c>
      <c r="V262" s="33">
        <v>2</v>
      </c>
      <c r="W262" s="33">
        <v>0</v>
      </c>
      <c r="X262" s="33">
        <v>3</v>
      </c>
      <c r="Y262" s="33">
        <v>2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4">
        <f t="shared" si="62"/>
        <v>49</v>
      </c>
      <c r="AG262" s="34">
        <f t="shared" si="63"/>
        <v>73</v>
      </c>
      <c r="AH262" s="34">
        <f t="shared" si="64"/>
        <v>122</v>
      </c>
      <c r="AJ262" s="110"/>
      <c r="AK262" s="105" t="s">
        <v>315</v>
      </c>
      <c r="AL262" s="32" t="s">
        <v>1</v>
      </c>
      <c r="AM262" s="32" t="s">
        <v>274</v>
      </c>
      <c r="AN262" s="47">
        <v>49</v>
      </c>
      <c r="AO262" s="47">
        <v>73</v>
      </c>
    </row>
    <row r="263" spans="1:41" ht="26.25" customHeight="1">
      <c r="A263" s="110"/>
      <c r="B263" s="140"/>
      <c r="C263" s="32" t="s">
        <v>28</v>
      </c>
      <c r="D263" s="33">
        <v>0</v>
      </c>
      <c r="E263" s="33">
        <v>0</v>
      </c>
      <c r="F263" s="33">
        <v>0</v>
      </c>
      <c r="G263" s="33">
        <v>0</v>
      </c>
      <c r="H263" s="33">
        <v>100</v>
      </c>
      <c r="I263" s="33">
        <v>164</v>
      </c>
      <c r="J263" s="33">
        <v>2</v>
      </c>
      <c r="K263" s="33">
        <v>3</v>
      </c>
      <c r="L263" s="33">
        <v>30</v>
      </c>
      <c r="M263" s="33">
        <v>31</v>
      </c>
      <c r="N263" s="33">
        <v>2</v>
      </c>
      <c r="O263" s="33">
        <v>4</v>
      </c>
      <c r="P263" s="33">
        <v>0</v>
      </c>
      <c r="Q263" s="33">
        <v>0</v>
      </c>
      <c r="R263" s="33">
        <v>7</v>
      </c>
      <c r="S263" s="33">
        <v>19</v>
      </c>
      <c r="T263" s="33">
        <v>42</v>
      </c>
      <c r="U263" s="33">
        <v>73</v>
      </c>
      <c r="V263" s="33">
        <v>6</v>
      </c>
      <c r="W263" s="33">
        <v>2</v>
      </c>
      <c r="X263" s="33">
        <v>11</v>
      </c>
      <c r="Y263" s="33">
        <v>6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4">
        <f t="shared" si="62"/>
        <v>200</v>
      </c>
      <c r="AG263" s="34">
        <f t="shared" si="63"/>
        <v>302</v>
      </c>
      <c r="AH263" s="34">
        <f t="shared" si="64"/>
        <v>502</v>
      </c>
      <c r="AJ263" s="110"/>
      <c r="AK263" s="107"/>
      <c r="AL263" s="32" t="s">
        <v>28</v>
      </c>
      <c r="AM263" s="32" t="s">
        <v>274</v>
      </c>
      <c r="AN263" s="47">
        <v>200</v>
      </c>
      <c r="AO263" s="47">
        <v>302</v>
      </c>
    </row>
    <row r="264" spans="1:41" ht="26.25" customHeight="1">
      <c r="A264" s="110"/>
      <c r="B264" s="112" t="s">
        <v>316</v>
      </c>
      <c r="C264" s="35" t="s">
        <v>1</v>
      </c>
      <c r="D264" s="36">
        <f aca="true" t="shared" si="65" ref="D264:AH264">+D258+D260+D262</f>
        <v>0</v>
      </c>
      <c r="E264" s="36">
        <f t="shared" si="65"/>
        <v>0</v>
      </c>
      <c r="F264" s="36">
        <f t="shared" si="65"/>
        <v>0</v>
      </c>
      <c r="G264" s="36">
        <f t="shared" si="65"/>
        <v>0</v>
      </c>
      <c r="H264" s="36">
        <f t="shared" si="65"/>
        <v>69</v>
      </c>
      <c r="I264" s="36">
        <f t="shared" si="65"/>
        <v>175</v>
      </c>
      <c r="J264" s="36">
        <f t="shared" si="65"/>
        <v>0</v>
      </c>
      <c r="K264" s="36">
        <f t="shared" si="65"/>
        <v>0</v>
      </c>
      <c r="L264" s="36">
        <f t="shared" si="65"/>
        <v>20</v>
      </c>
      <c r="M264" s="36">
        <f t="shared" si="65"/>
        <v>17</v>
      </c>
      <c r="N264" s="36">
        <f t="shared" si="65"/>
        <v>1</v>
      </c>
      <c r="O264" s="36">
        <f t="shared" si="65"/>
        <v>3</v>
      </c>
      <c r="P264" s="36">
        <f t="shared" si="65"/>
        <v>0</v>
      </c>
      <c r="Q264" s="36">
        <f t="shared" si="65"/>
        <v>0</v>
      </c>
      <c r="R264" s="36">
        <f t="shared" si="65"/>
        <v>0</v>
      </c>
      <c r="S264" s="36">
        <f t="shared" si="65"/>
        <v>1</v>
      </c>
      <c r="T264" s="36">
        <f t="shared" si="65"/>
        <v>10</v>
      </c>
      <c r="U264" s="36">
        <f t="shared" si="65"/>
        <v>18</v>
      </c>
      <c r="V264" s="36">
        <f t="shared" si="65"/>
        <v>6</v>
      </c>
      <c r="W264" s="36">
        <f t="shared" si="65"/>
        <v>3</v>
      </c>
      <c r="X264" s="36">
        <f t="shared" si="65"/>
        <v>3</v>
      </c>
      <c r="Y264" s="36">
        <f t="shared" si="65"/>
        <v>3</v>
      </c>
      <c r="Z264" s="36">
        <f t="shared" si="65"/>
        <v>0</v>
      </c>
      <c r="AA264" s="36">
        <f t="shared" si="65"/>
        <v>0</v>
      </c>
      <c r="AB264" s="36">
        <f t="shared" si="65"/>
        <v>0</v>
      </c>
      <c r="AC264" s="36">
        <f t="shared" si="65"/>
        <v>0</v>
      </c>
      <c r="AD264" s="36">
        <f t="shared" si="65"/>
        <v>0</v>
      </c>
      <c r="AE264" s="36">
        <f t="shared" si="65"/>
        <v>0</v>
      </c>
      <c r="AF264" s="34">
        <f t="shared" si="65"/>
        <v>109</v>
      </c>
      <c r="AG264" s="34">
        <f t="shared" si="65"/>
        <v>220</v>
      </c>
      <c r="AH264" s="34">
        <f t="shared" si="65"/>
        <v>329</v>
      </c>
      <c r="AJ264" s="110"/>
      <c r="AK264" s="112" t="s">
        <v>316</v>
      </c>
      <c r="AL264" s="35" t="s">
        <v>1</v>
      </c>
      <c r="AM264" s="35" t="s">
        <v>274</v>
      </c>
      <c r="AN264" s="54">
        <f>+AN258+AN260+AN262</f>
        <v>109</v>
      </c>
      <c r="AO264" s="54">
        <f>+AO258+AO260+AO262</f>
        <v>220</v>
      </c>
    </row>
    <row r="265" spans="1:41" ht="26.25" customHeight="1">
      <c r="A265" s="111"/>
      <c r="B265" s="113"/>
      <c r="C265" s="35" t="s">
        <v>28</v>
      </c>
      <c r="D265" s="36">
        <f aca="true" t="shared" si="66" ref="D265:AH265">+D259+D261+D263</f>
        <v>0</v>
      </c>
      <c r="E265" s="36">
        <f t="shared" si="66"/>
        <v>0</v>
      </c>
      <c r="F265" s="36">
        <f t="shared" si="66"/>
        <v>0</v>
      </c>
      <c r="G265" s="36">
        <f t="shared" si="66"/>
        <v>0</v>
      </c>
      <c r="H265" s="36">
        <f t="shared" si="66"/>
        <v>218</v>
      </c>
      <c r="I265" s="36">
        <f t="shared" si="66"/>
        <v>482</v>
      </c>
      <c r="J265" s="36">
        <f t="shared" si="66"/>
        <v>5</v>
      </c>
      <c r="K265" s="36">
        <f t="shared" si="66"/>
        <v>7</v>
      </c>
      <c r="L265" s="36">
        <f t="shared" si="66"/>
        <v>49</v>
      </c>
      <c r="M265" s="36">
        <f t="shared" si="66"/>
        <v>44</v>
      </c>
      <c r="N265" s="36">
        <f t="shared" si="66"/>
        <v>5</v>
      </c>
      <c r="O265" s="36">
        <f t="shared" si="66"/>
        <v>8</v>
      </c>
      <c r="P265" s="36">
        <f t="shared" si="66"/>
        <v>0</v>
      </c>
      <c r="Q265" s="36">
        <f t="shared" si="66"/>
        <v>0</v>
      </c>
      <c r="R265" s="36">
        <f t="shared" si="66"/>
        <v>9</v>
      </c>
      <c r="S265" s="36">
        <f t="shared" si="66"/>
        <v>23</v>
      </c>
      <c r="T265" s="36">
        <f t="shared" si="66"/>
        <v>54</v>
      </c>
      <c r="U265" s="36">
        <f t="shared" si="66"/>
        <v>104</v>
      </c>
      <c r="V265" s="36">
        <f t="shared" si="66"/>
        <v>45</v>
      </c>
      <c r="W265" s="36">
        <f t="shared" si="66"/>
        <v>13</v>
      </c>
      <c r="X265" s="36">
        <f t="shared" si="66"/>
        <v>20</v>
      </c>
      <c r="Y265" s="36">
        <f t="shared" si="66"/>
        <v>12</v>
      </c>
      <c r="Z265" s="36">
        <f t="shared" si="66"/>
        <v>2</v>
      </c>
      <c r="AA265" s="36">
        <f t="shared" si="66"/>
        <v>0</v>
      </c>
      <c r="AB265" s="36">
        <f t="shared" si="66"/>
        <v>0</v>
      </c>
      <c r="AC265" s="36">
        <f t="shared" si="66"/>
        <v>0</v>
      </c>
      <c r="AD265" s="36">
        <f t="shared" si="66"/>
        <v>0</v>
      </c>
      <c r="AE265" s="36">
        <f t="shared" si="66"/>
        <v>0</v>
      </c>
      <c r="AF265" s="34">
        <f t="shared" si="66"/>
        <v>407</v>
      </c>
      <c r="AG265" s="34">
        <f t="shared" si="66"/>
        <v>693</v>
      </c>
      <c r="AH265" s="34">
        <f t="shared" si="66"/>
        <v>1100</v>
      </c>
      <c r="AJ265" s="111"/>
      <c r="AK265" s="113"/>
      <c r="AL265" s="35" t="s">
        <v>28</v>
      </c>
      <c r="AM265" s="35" t="s">
        <v>274</v>
      </c>
      <c r="AN265" s="54">
        <f>+AN259+AN261+AN263</f>
        <v>407</v>
      </c>
      <c r="AO265" s="54">
        <f>+AO259+AO261+AO263</f>
        <v>693</v>
      </c>
    </row>
    <row r="266" spans="1:41" ht="26.25" customHeight="1">
      <c r="A266" s="105" t="s">
        <v>317</v>
      </c>
      <c r="B266" s="106"/>
      <c r="C266" s="32" t="s">
        <v>1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100</v>
      </c>
      <c r="U266" s="33">
        <v>192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4">
        <f aca="true" t="shared" si="67" ref="AF266:AF277">+D266+F266+H266+J266+L266+N266+P266+R266+T266+V266+X266+Z266+AB266+AD266</f>
        <v>100</v>
      </c>
      <c r="AG266" s="34">
        <f aca="true" t="shared" si="68" ref="AG266:AG277">+E266+G266+I266+K266+M266+O266+Q266+S266+U266+W266+Y266+AA266+AC266+AE266</f>
        <v>192</v>
      </c>
      <c r="AH266" s="34">
        <f aca="true" t="shared" si="69" ref="AH266:AH277">AG266+AF266</f>
        <v>292</v>
      </c>
      <c r="AJ266" s="105" t="s">
        <v>317</v>
      </c>
      <c r="AK266" s="106"/>
      <c r="AL266" s="32" t="s">
        <v>1</v>
      </c>
      <c r="AM266" s="32" t="s">
        <v>12</v>
      </c>
      <c r="AN266" s="47">
        <v>100</v>
      </c>
      <c r="AO266" s="47">
        <v>192</v>
      </c>
    </row>
    <row r="267" spans="1:41" ht="26.25" customHeight="1">
      <c r="A267" s="107"/>
      <c r="B267" s="108"/>
      <c r="C267" s="32" t="s">
        <v>28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120</v>
      </c>
      <c r="U267" s="33">
        <v>220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4">
        <f t="shared" si="67"/>
        <v>120</v>
      </c>
      <c r="AG267" s="34">
        <f t="shared" si="68"/>
        <v>220</v>
      </c>
      <c r="AH267" s="34">
        <f t="shared" si="69"/>
        <v>340</v>
      </c>
      <c r="AJ267" s="107"/>
      <c r="AK267" s="108"/>
      <c r="AL267" s="32" t="s">
        <v>28</v>
      </c>
      <c r="AM267" s="32" t="s">
        <v>12</v>
      </c>
      <c r="AN267" s="47">
        <v>120</v>
      </c>
      <c r="AO267" s="47">
        <v>220</v>
      </c>
    </row>
    <row r="268" spans="1:41" ht="26.25" customHeight="1">
      <c r="A268" s="105" t="s">
        <v>29</v>
      </c>
      <c r="B268" s="106"/>
      <c r="C268" s="32" t="s">
        <v>1</v>
      </c>
      <c r="D268" s="33">
        <v>0</v>
      </c>
      <c r="E268" s="33">
        <v>0</v>
      </c>
      <c r="F268" s="33">
        <v>0</v>
      </c>
      <c r="G268" s="33">
        <v>0</v>
      </c>
      <c r="H268" s="33">
        <v>37</v>
      </c>
      <c r="I268" s="33">
        <v>54</v>
      </c>
      <c r="J268" s="33">
        <v>0</v>
      </c>
      <c r="K268" s="33">
        <v>1</v>
      </c>
      <c r="L268" s="33">
        <v>8</v>
      </c>
      <c r="M268" s="33">
        <v>9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7</v>
      </c>
      <c r="U268" s="33">
        <v>14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4">
        <f t="shared" si="67"/>
        <v>52</v>
      </c>
      <c r="AG268" s="34">
        <f t="shared" si="68"/>
        <v>78</v>
      </c>
      <c r="AH268" s="34">
        <f t="shared" si="69"/>
        <v>130</v>
      </c>
      <c r="AJ268" s="105" t="s">
        <v>29</v>
      </c>
      <c r="AK268" s="106"/>
      <c r="AL268" s="32" t="s">
        <v>1</v>
      </c>
      <c r="AM268" s="32" t="s">
        <v>274</v>
      </c>
      <c r="AN268" s="47">
        <v>52</v>
      </c>
      <c r="AO268" s="47">
        <v>78</v>
      </c>
    </row>
    <row r="269" spans="1:41" ht="26.25" customHeight="1">
      <c r="A269" s="107"/>
      <c r="B269" s="108"/>
      <c r="C269" s="32" t="s">
        <v>28</v>
      </c>
      <c r="D269" s="33">
        <v>0</v>
      </c>
      <c r="E269" s="33">
        <v>0</v>
      </c>
      <c r="F269" s="33">
        <v>0</v>
      </c>
      <c r="G269" s="33">
        <v>0</v>
      </c>
      <c r="H269" s="33">
        <v>205</v>
      </c>
      <c r="I269" s="33">
        <v>338</v>
      </c>
      <c r="J269" s="33">
        <v>7</v>
      </c>
      <c r="K269" s="33">
        <v>5</v>
      </c>
      <c r="L269" s="33">
        <v>18</v>
      </c>
      <c r="M269" s="33">
        <v>14</v>
      </c>
      <c r="N269" s="33">
        <v>1</v>
      </c>
      <c r="O269" s="33">
        <v>0</v>
      </c>
      <c r="P269" s="33">
        <v>0</v>
      </c>
      <c r="Q269" s="33">
        <v>1</v>
      </c>
      <c r="R269" s="33">
        <v>0</v>
      </c>
      <c r="S269" s="33">
        <v>0</v>
      </c>
      <c r="T269" s="33">
        <v>128</v>
      </c>
      <c r="U269" s="33">
        <v>132</v>
      </c>
      <c r="V269" s="33">
        <v>1</v>
      </c>
      <c r="W269" s="33">
        <v>0</v>
      </c>
      <c r="X269" s="33">
        <v>2</v>
      </c>
      <c r="Y269" s="33">
        <v>3</v>
      </c>
      <c r="Z269" s="33">
        <v>0</v>
      </c>
      <c r="AA269" s="33">
        <v>0</v>
      </c>
      <c r="AB269" s="33">
        <v>2</v>
      </c>
      <c r="AC269" s="33">
        <v>0</v>
      </c>
      <c r="AD269" s="33">
        <v>0</v>
      </c>
      <c r="AE269" s="33">
        <v>1</v>
      </c>
      <c r="AF269" s="34">
        <f t="shared" si="67"/>
        <v>364</v>
      </c>
      <c r="AG269" s="34">
        <f t="shared" si="68"/>
        <v>494</v>
      </c>
      <c r="AH269" s="34">
        <f t="shared" si="69"/>
        <v>858</v>
      </c>
      <c r="AJ269" s="107"/>
      <c r="AK269" s="108"/>
      <c r="AL269" s="32" t="s">
        <v>28</v>
      </c>
      <c r="AM269" s="32" t="s">
        <v>274</v>
      </c>
      <c r="AN269" s="47">
        <v>364</v>
      </c>
      <c r="AO269" s="47">
        <v>494</v>
      </c>
    </row>
    <row r="270" spans="1:41" ht="26.25" customHeight="1">
      <c r="A270" s="105" t="s">
        <v>318</v>
      </c>
      <c r="B270" s="106"/>
      <c r="C270" s="32" t="s">
        <v>1</v>
      </c>
      <c r="D270" s="33">
        <v>0</v>
      </c>
      <c r="E270" s="33">
        <v>0</v>
      </c>
      <c r="F270" s="33">
        <v>0</v>
      </c>
      <c r="G270" s="33">
        <v>0</v>
      </c>
      <c r="H270" s="33">
        <v>15</v>
      </c>
      <c r="I270" s="33">
        <v>17</v>
      </c>
      <c r="J270" s="33">
        <v>0</v>
      </c>
      <c r="K270" s="33">
        <v>0</v>
      </c>
      <c r="L270" s="33">
        <v>2</v>
      </c>
      <c r="M270" s="33">
        <v>2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3</v>
      </c>
      <c r="U270" s="33">
        <v>3</v>
      </c>
      <c r="V270" s="33">
        <v>2</v>
      </c>
      <c r="W270" s="33">
        <v>1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4">
        <f t="shared" si="67"/>
        <v>22</v>
      </c>
      <c r="AG270" s="34">
        <f t="shared" si="68"/>
        <v>23</v>
      </c>
      <c r="AH270" s="34">
        <f t="shared" si="69"/>
        <v>45</v>
      </c>
      <c r="AJ270" s="105" t="s">
        <v>318</v>
      </c>
      <c r="AK270" s="106"/>
      <c r="AL270" s="32" t="s">
        <v>1</v>
      </c>
      <c r="AM270" s="32" t="s">
        <v>274</v>
      </c>
      <c r="AN270" s="47">
        <v>22</v>
      </c>
      <c r="AO270" s="47">
        <v>23</v>
      </c>
    </row>
    <row r="271" spans="1:41" ht="26.25" customHeight="1">
      <c r="A271" s="107"/>
      <c r="B271" s="108"/>
      <c r="C271" s="32" t="s">
        <v>28</v>
      </c>
      <c r="D271" s="33">
        <v>6</v>
      </c>
      <c r="E271" s="33">
        <v>7</v>
      </c>
      <c r="F271" s="33">
        <v>0</v>
      </c>
      <c r="G271" s="33">
        <v>1</v>
      </c>
      <c r="H271" s="33">
        <v>43</v>
      </c>
      <c r="I271" s="33">
        <v>51</v>
      </c>
      <c r="J271" s="33">
        <v>4</v>
      </c>
      <c r="K271" s="33">
        <v>2</v>
      </c>
      <c r="L271" s="33">
        <v>2</v>
      </c>
      <c r="M271" s="33">
        <v>3</v>
      </c>
      <c r="N271" s="33">
        <v>1</v>
      </c>
      <c r="O271" s="33">
        <v>0</v>
      </c>
      <c r="P271" s="33">
        <v>1</v>
      </c>
      <c r="Q271" s="33">
        <v>1</v>
      </c>
      <c r="R271" s="33">
        <v>1</v>
      </c>
      <c r="S271" s="33">
        <v>1</v>
      </c>
      <c r="T271" s="33">
        <v>2</v>
      </c>
      <c r="U271" s="33">
        <v>5</v>
      </c>
      <c r="V271" s="33">
        <v>0</v>
      </c>
      <c r="W271" s="33">
        <v>0</v>
      </c>
      <c r="X271" s="33">
        <v>1</v>
      </c>
      <c r="Y271" s="33">
        <v>1</v>
      </c>
      <c r="Z271" s="33">
        <v>0</v>
      </c>
      <c r="AA271" s="33">
        <v>0</v>
      </c>
      <c r="AB271" s="33">
        <v>2</v>
      </c>
      <c r="AC271" s="33">
        <v>0</v>
      </c>
      <c r="AD271" s="33">
        <v>0</v>
      </c>
      <c r="AE271" s="33">
        <v>0</v>
      </c>
      <c r="AF271" s="34">
        <f t="shared" si="67"/>
        <v>63</v>
      </c>
      <c r="AG271" s="34">
        <f t="shared" si="68"/>
        <v>72</v>
      </c>
      <c r="AH271" s="34">
        <f t="shared" si="69"/>
        <v>135</v>
      </c>
      <c r="AJ271" s="107"/>
      <c r="AK271" s="108"/>
      <c r="AL271" s="32" t="s">
        <v>28</v>
      </c>
      <c r="AM271" s="32" t="s">
        <v>274</v>
      </c>
      <c r="AN271" s="47">
        <v>63</v>
      </c>
      <c r="AO271" s="47">
        <v>72</v>
      </c>
    </row>
    <row r="272" spans="1:41" ht="26.25" customHeight="1">
      <c r="A272" s="105" t="s">
        <v>31</v>
      </c>
      <c r="B272" s="106"/>
      <c r="C272" s="32" t="s">
        <v>1</v>
      </c>
      <c r="D272" s="33">
        <v>0</v>
      </c>
      <c r="E272" s="33">
        <v>0</v>
      </c>
      <c r="F272" s="33">
        <v>0</v>
      </c>
      <c r="G272" s="33">
        <v>0</v>
      </c>
      <c r="H272" s="33">
        <v>36</v>
      </c>
      <c r="I272" s="33">
        <v>3</v>
      </c>
      <c r="J272" s="33">
        <v>0</v>
      </c>
      <c r="K272" s="33">
        <v>0</v>
      </c>
      <c r="L272" s="33">
        <v>0</v>
      </c>
      <c r="M272" s="33">
        <v>1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3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4">
        <f t="shared" si="67"/>
        <v>39</v>
      </c>
      <c r="AG272" s="34">
        <f t="shared" si="68"/>
        <v>4</v>
      </c>
      <c r="AH272" s="34">
        <f t="shared" si="69"/>
        <v>43</v>
      </c>
      <c r="AJ272" s="105" t="s">
        <v>31</v>
      </c>
      <c r="AK272" s="106"/>
      <c r="AL272" s="32" t="s">
        <v>1</v>
      </c>
      <c r="AM272" s="32" t="s">
        <v>274</v>
      </c>
      <c r="AN272" s="47">
        <v>39</v>
      </c>
      <c r="AO272" s="47">
        <v>4</v>
      </c>
    </row>
    <row r="273" spans="1:41" ht="26.25" customHeight="1">
      <c r="A273" s="107"/>
      <c r="B273" s="108"/>
      <c r="C273" s="32" t="s">
        <v>28</v>
      </c>
      <c r="D273" s="33">
        <v>2</v>
      </c>
      <c r="E273" s="33">
        <v>0</v>
      </c>
      <c r="F273" s="33">
        <v>0</v>
      </c>
      <c r="G273" s="33">
        <v>0</v>
      </c>
      <c r="H273" s="33">
        <v>94</v>
      </c>
      <c r="I273" s="33">
        <v>16</v>
      </c>
      <c r="J273" s="33">
        <v>1</v>
      </c>
      <c r="K273" s="33">
        <v>1</v>
      </c>
      <c r="L273" s="33">
        <v>4</v>
      </c>
      <c r="M273" s="33">
        <v>1</v>
      </c>
      <c r="N273" s="33">
        <v>1</v>
      </c>
      <c r="O273" s="33">
        <v>0</v>
      </c>
      <c r="P273" s="33">
        <v>0</v>
      </c>
      <c r="Q273" s="33">
        <v>0</v>
      </c>
      <c r="R273" s="33">
        <v>1</v>
      </c>
      <c r="S273" s="33">
        <v>1</v>
      </c>
      <c r="T273" s="33">
        <v>19</v>
      </c>
      <c r="U273" s="33">
        <v>3</v>
      </c>
      <c r="V273" s="33">
        <v>2</v>
      </c>
      <c r="W273" s="33">
        <v>0</v>
      </c>
      <c r="X273" s="33">
        <v>1</v>
      </c>
      <c r="Y273" s="33">
        <v>0</v>
      </c>
      <c r="Z273" s="33">
        <v>0</v>
      </c>
      <c r="AA273" s="33">
        <v>0</v>
      </c>
      <c r="AB273" s="33">
        <v>4</v>
      </c>
      <c r="AC273" s="33">
        <v>1</v>
      </c>
      <c r="AD273" s="33">
        <v>0</v>
      </c>
      <c r="AE273" s="33">
        <v>0</v>
      </c>
      <c r="AF273" s="34">
        <f t="shared" si="67"/>
        <v>129</v>
      </c>
      <c r="AG273" s="34">
        <f t="shared" si="68"/>
        <v>23</v>
      </c>
      <c r="AH273" s="34">
        <f t="shared" si="69"/>
        <v>152</v>
      </c>
      <c r="AJ273" s="107"/>
      <c r="AK273" s="108"/>
      <c r="AL273" s="32" t="s">
        <v>28</v>
      </c>
      <c r="AM273" s="32" t="s">
        <v>274</v>
      </c>
      <c r="AN273" s="47">
        <v>129</v>
      </c>
      <c r="AO273" s="47">
        <v>23</v>
      </c>
    </row>
    <row r="274" spans="1:41" ht="26.25" customHeight="1">
      <c r="A274" s="105" t="s">
        <v>341</v>
      </c>
      <c r="B274" s="106"/>
      <c r="C274" s="32" t="s">
        <v>1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2</v>
      </c>
      <c r="U274" s="33">
        <v>3</v>
      </c>
      <c r="V274" s="33">
        <v>0</v>
      </c>
      <c r="W274" s="33">
        <v>0</v>
      </c>
      <c r="X274" s="33">
        <v>0</v>
      </c>
      <c r="Y274" s="33">
        <v>0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4">
        <f t="shared" si="67"/>
        <v>2</v>
      </c>
      <c r="AG274" s="34">
        <f t="shared" si="68"/>
        <v>3</v>
      </c>
      <c r="AH274" s="34">
        <f t="shared" si="69"/>
        <v>5</v>
      </c>
      <c r="AJ274" s="105" t="s">
        <v>319</v>
      </c>
      <c r="AK274" s="106"/>
      <c r="AL274" s="32" t="s">
        <v>1</v>
      </c>
      <c r="AM274" s="32" t="s">
        <v>12</v>
      </c>
      <c r="AN274" s="47">
        <v>2</v>
      </c>
      <c r="AO274" s="47">
        <v>3</v>
      </c>
    </row>
    <row r="275" spans="1:41" ht="26.25" customHeight="1">
      <c r="A275" s="107"/>
      <c r="B275" s="108"/>
      <c r="C275" s="32" t="s">
        <v>28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35</v>
      </c>
      <c r="U275" s="33">
        <v>3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4">
        <f t="shared" si="67"/>
        <v>35</v>
      </c>
      <c r="AG275" s="34">
        <f t="shared" si="68"/>
        <v>3</v>
      </c>
      <c r="AH275" s="34">
        <f t="shared" si="69"/>
        <v>38</v>
      </c>
      <c r="AJ275" s="107"/>
      <c r="AK275" s="108"/>
      <c r="AL275" s="32" t="s">
        <v>28</v>
      </c>
      <c r="AM275" s="32" t="s">
        <v>12</v>
      </c>
      <c r="AN275" s="47">
        <v>35</v>
      </c>
      <c r="AO275" s="47">
        <v>3</v>
      </c>
    </row>
    <row r="276" spans="1:41" ht="26.25" customHeight="1">
      <c r="A276" s="105" t="s">
        <v>339</v>
      </c>
      <c r="B276" s="106"/>
      <c r="C276" s="32" t="s">
        <v>1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61</v>
      </c>
      <c r="U276" s="33">
        <v>45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4">
        <f t="shared" si="67"/>
        <v>61</v>
      </c>
      <c r="AG276" s="34">
        <f t="shared" si="68"/>
        <v>45</v>
      </c>
      <c r="AH276" s="34">
        <f t="shared" si="69"/>
        <v>106</v>
      </c>
      <c r="AJ276" s="105" t="s">
        <v>339</v>
      </c>
      <c r="AK276" s="106"/>
      <c r="AL276" s="32" t="s">
        <v>1</v>
      </c>
      <c r="AM276" s="32" t="s">
        <v>12</v>
      </c>
      <c r="AN276" s="47">
        <v>61</v>
      </c>
      <c r="AO276" s="47">
        <v>45</v>
      </c>
    </row>
    <row r="277" spans="1:41" ht="26.25" customHeight="1">
      <c r="A277" s="107"/>
      <c r="B277" s="108"/>
      <c r="C277" s="32" t="s">
        <v>28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61</v>
      </c>
      <c r="U277" s="33">
        <v>45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4">
        <f t="shared" si="67"/>
        <v>61</v>
      </c>
      <c r="AG277" s="34">
        <f t="shared" si="68"/>
        <v>45</v>
      </c>
      <c r="AH277" s="34">
        <f t="shared" si="69"/>
        <v>106</v>
      </c>
      <c r="AJ277" s="107"/>
      <c r="AK277" s="108"/>
      <c r="AL277" s="32" t="s">
        <v>28</v>
      </c>
      <c r="AM277" s="32" t="s">
        <v>12</v>
      </c>
      <c r="AN277" s="47">
        <v>61</v>
      </c>
      <c r="AO277" s="47">
        <v>45</v>
      </c>
    </row>
    <row r="278" spans="1:41" ht="26.25" customHeight="1">
      <c r="A278" s="109" t="s">
        <v>0</v>
      </c>
      <c r="B278" s="112" t="s">
        <v>274</v>
      </c>
      <c r="C278" s="35" t="s">
        <v>1</v>
      </c>
      <c r="D278" s="36">
        <f aca="true" t="shared" si="70" ref="D278:AH278">+D146+D148+D150+D152+D154+D170+D188+D190+D192+D200+D202+D224+D246+D254+D264+D268+D270+D272</f>
        <v>103</v>
      </c>
      <c r="E278" s="36">
        <f t="shared" si="70"/>
        <v>57</v>
      </c>
      <c r="F278" s="36">
        <f t="shared" si="70"/>
        <v>54</v>
      </c>
      <c r="G278" s="36">
        <f t="shared" si="70"/>
        <v>17</v>
      </c>
      <c r="H278" s="36">
        <f t="shared" si="70"/>
        <v>1826</v>
      </c>
      <c r="I278" s="36">
        <f t="shared" si="70"/>
        <v>1291</v>
      </c>
      <c r="J278" s="36">
        <f t="shared" si="70"/>
        <v>88</v>
      </c>
      <c r="K278" s="36">
        <f t="shared" si="70"/>
        <v>26</v>
      </c>
      <c r="L278" s="36">
        <f t="shared" si="70"/>
        <v>166</v>
      </c>
      <c r="M278" s="36">
        <f t="shared" si="70"/>
        <v>87</v>
      </c>
      <c r="N278" s="36">
        <f t="shared" si="70"/>
        <v>40</v>
      </c>
      <c r="O278" s="36">
        <f t="shared" si="70"/>
        <v>19</v>
      </c>
      <c r="P278" s="36">
        <f t="shared" si="70"/>
        <v>18</v>
      </c>
      <c r="Q278" s="36">
        <f t="shared" si="70"/>
        <v>13</v>
      </c>
      <c r="R278" s="36">
        <f t="shared" si="70"/>
        <v>34</v>
      </c>
      <c r="S278" s="36">
        <f t="shared" si="70"/>
        <v>19</v>
      </c>
      <c r="T278" s="36">
        <f t="shared" si="70"/>
        <v>273</v>
      </c>
      <c r="U278" s="36">
        <f t="shared" si="70"/>
        <v>193</v>
      </c>
      <c r="V278" s="36">
        <f t="shared" si="70"/>
        <v>85</v>
      </c>
      <c r="W278" s="36">
        <f t="shared" si="70"/>
        <v>41</v>
      </c>
      <c r="X278" s="36">
        <f t="shared" si="70"/>
        <v>68</v>
      </c>
      <c r="Y278" s="36">
        <f t="shared" si="70"/>
        <v>18</v>
      </c>
      <c r="Z278" s="36">
        <f t="shared" si="70"/>
        <v>14</v>
      </c>
      <c r="AA278" s="36">
        <f t="shared" si="70"/>
        <v>4</v>
      </c>
      <c r="AB278" s="36">
        <f t="shared" si="70"/>
        <v>26</v>
      </c>
      <c r="AC278" s="36">
        <f t="shared" si="70"/>
        <v>4</v>
      </c>
      <c r="AD278" s="36">
        <f t="shared" si="70"/>
        <v>5</v>
      </c>
      <c r="AE278" s="36">
        <f t="shared" si="70"/>
        <v>3</v>
      </c>
      <c r="AF278" s="34">
        <f t="shared" si="70"/>
        <v>2800</v>
      </c>
      <c r="AG278" s="34">
        <f t="shared" si="70"/>
        <v>1792</v>
      </c>
      <c r="AH278" s="34">
        <f t="shared" si="70"/>
        <v>4592</v>
      </c>
      <c r="AJ278" s="109" t="s">
        <v>0</v>
      </c>
      <c r="AK278" s="112" t="s">
        <v>274</v>
      </c>
      <c r="AL278" s="35" t="s">
        <v>1</v>
      </c>
      <c r="AM278" s="35" t="s">
        <v>274</v>
      </c>
      <c r="AN278" s="36" t="e">
        <f>+AN146+AN148+AN150+AN152+AN154+AN170+AN188+AN190+AN192+AN200+AN202+AN224+AN246+AN254+AN264+AN268+AN270+AN272</f>
        <v>#REF!</v>
      </c>
      <c r="AO278" s="36" t="e">
        <f>+AO146+AO148+AO150+AO152+AO154+AO170+AO188+AO190+AO192+AO200+AO202+AO224+AO246+AO254+AO264+AO268+AO270+AO272</f>
        <v>#REF!</v>
      </c>
    </row>
    <row r="279" spans="1:41" ht="26.25" customHeight="1">
      <c r="A279" s="110"/>
      <c r="B279" s="113"/>
      <c r="C279" s="35" t="s">
        <v>28</v>
      </c>
      <c r="D279" s="36">
        <f aca="true" t="shared" si="71" ref="D279:AH279">+D147+D149+D151+D153+D155+D171+D189+D191+D193+D201+D203+D225+D247+D255+D265+D269+D271+D273</f>
        <v>232</v>
      </c>
      <c r="E279" s="36">
        <f t="shared" si="71"/>
        <v>95</v>
      </c>
      <c r="F279" s="36">
        <f t="shared" si="71"/>
        <v>94</v>
      </c>
      <c r="G279" s="36">
        <f t="shared" si="71"/>
        <v>25</v>
      </c>
      <c r="H279" s="36">
        <f t="shared" si="71"/>
        <v>7029</v>
      </c>
      <c r="I279" s="36">
        <f t="shared" si="71"/>
        <v>4939</v>
      </c>
      <c r="J279" s="36">
        <f t="shared" si="71"/>
        <v>242</v>
      </c>
      <c r="K279" s="36">
        <f t="shared" si="71"/>
        <v>82</v>
      </c>
      <c r="L279" s="36">
        <f t="shared" si="71"/>
        <v>625</v>
      </c>
      <c r="M279" s="36">
        <f t="shared" si="71"/>
        <v>273</v>
      </c>
      <c r="N279" s="36">
        <f t="shared" si="71"/>
        <v>108</v>
      </c>
      <c r="O279" s="36">
        <f t="shared" si="71"/>
        <v>45</v>
      </c>
      <c r="P279" s="36">
        <f t="shared" si="71"/>
        <v>72</v>
      </c>
      <c r="Q279" s="36">
        <f t="shared" si="71"/>
        <v>27</v>
      </c>
      <c r="R279" s="36">
        <f t="shared" si="71"/>
        <v>306</v>
      </c>
      <c r="S279" s="36">
        <f t="shared" si="71"/>
        <v>123</v>
      </c>
      <c r="T279" s="36">
        <f t="shared" si="71"/>
        <v>1127</v>
      </c>
      <c r="U279" s="36">
        <f t="shared" si="71"/>
        <v>842</v>
      </c>
      <c r="V279" s="36">
        <f t="shared" si="71"/>
        <v>354</v>
      </c>
      <c r="W279" s="36">
        <f t="shared" si="71"/>
        <v>136</v>
      </c>
      <c r="X279" s="36">
        <f t="shared" si="71"/>
        <v>283</v>
      </c>
      <c r="Y279" s="36">
        <f t="shared" si="71"/>
        <v>96</v>
      </c>
      <c r="Z279" s="36">
        <f t="shared" si="71"/>
        <v>38</v>
      </c>
      <c r="AA279" s="36">
        <f t="shared" si="71"/>
        <v>10</v>
      </c>
      <c r="AB279" s="36">
        <f t="shared" si="71"/>
        <v>95</v>
      </c>
      <c r="AC279" s="36">
        <f t="shared" si="71"/>
        <v>18</v>
      </c>
      <c r="AD279" s="36">
        <f t="shared" si="71"/>
        <v>11</v>
      </c>
      <c r="AE279" s="36">
        <f t="shared" si="71"/>
        <v>4</v>
      </c>
      <c r="AF279" s="34">
        <f t="shared" si="71"/>
        <v>10616</v>
      </c>
      <c r="AG279" s="34">
        <f t="shared" si="71"/>
        <v>6715</v>
      </c>
      <c r="AH279" s="34">
        <f t="shared" si="71"/>
        <v>17331</v>
      </c>
      <c r="AJ279" s="110"/>
      <c r="AK279" s="113"/>
      <c r="AL279" s="35" t="s">
        <v>28</v>
      </c>
      <c r="AM279" s="35" t="s">
        <v>274</v>
      </c>
      <c r="AN279" s="36" t="e">
        <f>+AN147+AN149+AN151+AN153+AN155+AN171+AN189+AN191+AN193+AN201+AN203+AN225+AN247+AN255+AN265+AN269+AN271+AN273</f>
        <v>#REF!</v>
      </c>
      <c r="AO279" s="36" t="e">
        <f>+AO147+AO149+AO151+AO153+AO155+AO171+AO189+AO191+AO193+AO201+AO203+AO225+AO247+AO255+AO265+AO269+AO271+AO273</f>
        <v>#REF!</v>
      </c>
    </row>
    <row r="280" spans="1:41" ht="26.25" customHeight="1">
      <c r="A280" s="110"/>
      <c r="B280" s="112" t="s">
        <v>12</v>
      </c>
      <c r="C280" s="35" t="s">
        <v>1</v>
      </c>
      <c r="D280" s="36">
        <f aca="true" t="shared" si="72" ref="D280:AH280">+D198+D232+D252+D256+D266+D274+D276</f>
        <v>3</v>
      </c>
      <c r="E280" s="36">
        <f t="shared" si="72"/>
        <v>2</v>
      </c>
      <c r="F280" s="36">
        <f t="shared" si="72"/>
        <v>0</v>
      </c>
      <c r="G280" s="36">
        <f t="shared" si="72"/>
        <v>0</v>
      </c>
      <c r="H280" s="36">
        <f t="shared" si="72"/>
        <v>14</v>
      </c>
      <c r="I280" s="36">
        <f t="shared" si="72"/>
        <v>4</v>
      </c>
      <c r="J280" s="36">
        <f t="shared" si="72"/>
        <v>2</v>
      </c>
      <c r="K280" s="36">
        <f t="shared" si="72"/>
        <v>1</v>
      </c>
      <c r="L280" s="36">
        <f t="shared" si="72"/>
        <v>6</v>
      </c>
      <c r="M280" s="36">
        <f t="shared" si="72"/>
        <v>2</v>
      </c>
      <c r="N280" s="36">
        <f t="shared" si="72"/>
        <v>4</v>
      </c>
      <c r="O280" s="36">
        <f t="shared" si="72"/>
        <v>1</v>
      </c>
      <c r="P280" s="36">
        <f t="shared" si="72"/>
        <v>1</v>
      </c>
      <c r="Q280" s="36">
        <f t="shared" si="72"/>
        <v>0</v>
      </c>
      <c r="R280" s="36">
        <f t="shared" si="72"/>
        <v>0</v>
      </c>
      <c r="S280" s="36">
        <f t="shared" si="72"/>
        <v>0</v>
      </c>
      <c r="T280" s="36">
        <f t="shared" si="72"/>
        <v>432</v>
      </c>
      <c r="U280" s="36">
        <f t="shared" si="72"/>
        <v>404</v>
      </c>
      <c r="V280" s="36">
        <f t="shared" si="72"/>
        <v>0</v>
      </c>
      <c r="W280" s="36">
        <f t="shared" si="72"/>
        <v>0</v>
      </c>
      <c r="X280" s="36">
        <f t="shared" si="72"/>
        <v>2</v>
      </c>
      <c r="Y280" s="36">
        <f t="shared" si="72"/>
        <v>0</v>
      </c>
      <c r="Z280" s="36">
        <f t="shared" si="72"/>
        <v>0</v>
      </c>
      <c r="AA280" s="36">
        <f t="shared" si="72"/>
        <v>0</v>
      </c>
      <c r="AB280" s="36">
        <f t="shared" si="72"/>
        <v>1</v>
      </c>
      <c r="AC280" s="36">
        <f t="shared" si="72"/>
        <v>0</v>
      </c>
      <c r="AD280" s="36">
        <f t="shared" si="72"/>
        <v>0</v>
      </c>
      <c r="AE280" s="36">
        <f t="shared" si="72"/>
        <v>0</v>
      </c>
      <c r="AF280" s="34">
        <f t="shared" si="72"/>
        <v>465</v>
      </c>
      <c r="AG280" s="34">
        <f t="shared" si="72"/>
        <v>414</v>
      </c>
      <c r="AH280" s="34">
        <f t="shared" si="72"/>
        <v>879</v>
      </c>
      <c r="AJ280" s="110"/>
      <c r="AK280" s="112" t="s">
        <v>12</v>
      </c>
      <c r="AL280" s="35" t="s">
        <v>1</v>
      </c>
      <c r="AM280" s="35" t="s">
        <v>12</v>
      </c>
      <c r="AN280" s="36" t="e">
        <f>+AN198+AN232+AN252+AN256+AN266+AN274+AN276</f>
        <v>#REF!</v>
      </c>
      <c r="AO280" s="36" t="e">
        <f>+AO198+AO232+AO252+AO256+AO266+AO274+AO276</f>
        <v>#REF!</v>
      </c>
    </row>
    <row r="281" spans="1:41" ht="26.25" customHeight="1">
      <c r="A281" s="111"/>
      <c r="B281" s="113"/>
      <c r="C281" s="35" t="s">
        <v>28</v>
      </c>
      <c r="D281" s="36">
        <f aca="true" t="shared" si="73" ref="D281:AH281">+D199+D233+D253+D257+D267+D275+D277</f>
        <v>8</v>
      </c>
      <c r="E281" s="36">
        <f t="shared" si="73"/>
        <v>3</v>
      </c>
      <c r="F281" s="36">
        <f t="shared" si="73"/>
        <v>0</v>
      </c>
      <c r="G281" s="36">
        <f t="shared" si="73"/>
        <v>0</v>
      </c>
      <c r="H281" s="36">
        <f t="shared" si="73"/>
        <v>50</v>
      </c>
      <c r="I281" s="36">
        <f t="shared" si="73"/>
        <v>27</v>
      </c>
      <c r="J281" s="36">
        <f t="shared" si="73"/>
        <v>16</v>
      </c>
      <c r="K281" s="36">
        <f t="shared" si="73"/>
        <v>5</v>
      </c>
      <c r="L281" s="36">
        <f t="shared" si="73"/>
        <v>20</v>
      </c>
      <c r="M281" s="36">
        <f t="shared" si="73"/>
        <v>4</v>
      </c>
      <c r="N281" s="36">
        <f t="shared" si="73"/>
        <v>10</v>
      </c>
      <c r="O281" s="36">
        <f t="shared" si="73"/>
        <v>5</v>
      </c>
      <c r="P281" s="36">
        <f t="shared" si="73"/>
        <v>7</v>
      </c>
      <c r="Q281" s="36">
        <f t="shared" si="73"/>
        <v>3</v>
      </c>
      <c r="R281" s="36">
        <f t="shared" si="73"/>
        <v>2</v>
      </c>
      <c r="S281" s="36">
        <f t="shared" si="73"/>
        <v>0</v>
      </c>
      <c r="T281" s="36">
        <f t="shared" si="73"/>
        <v>848</v>
      </c>
      <c r="U281" s="36">
        <f t="shared" si="73"/>
        <v>874</v>
      </c>
      <c r="V281" s="36">
        <f t="shared" si="73"/>
        <v>3</v>
      </c>
      <c r="W281" s="36">
        <f t="shared" si="73"/>
        <v>0</v>
      </c>
      <c r="X281" s="36">
        <f t="shared" si="73"/>
        <v>3</v>
      </c>
      <c r="Y281" s="36">
        <f t="shared" si="73"/>
        <v>2</v>
      </c>
      <c r="Z281" s="36">
        <f t="shared" si="73"/>
        <v>0</v>
      </c>
      <c r="AA281" s="36">
        <f t="shared" si="73"/>
        <v>0</v>
      </c>
      <c r="AB281" s="36">
        <f t="shared" si="73"/>
        <v>1</v>
      </c>
      <c r="AC281" s="36">
        <f t="shared" si="73"/>
        <v>0</v>
      </c>
      <c r="AD281" s="36">
        <f t="shared" si="73"/>
        <v>0</v>
      </c>
      <c r="AE281" s="36">
        <f t="shared" si="73"/>
        <v>0</v>
      </c>
      <c r="AF281" s="34">
        <f t="shared" si="73"/>
        <v>968</v>
      </c>
      <c r="AG281" s="34">
        <f t="shared" si="73"/>
        <v>923</v>
      </c>
      <c r="AH281" s="34">
        <f t="shared" si="73"/>
        <v>1891</v>
      </c>
      <c r="AJ281" s="111"/>
      <c r="AK281" s="113"/>
      <c r="AL281" s="35" t="s">
        <v>28</v>
      </c>
      <c r="AM281" s="35" t="s">
        <v>12</v>
      </c>
      <c r="AN281" s="36" t="e">
        <f>+AN199+AN233+AN253+AN257+AN267+AN275+AN277</f>
        <v>#REF!</v>
      </c>
      <c r="AO281" s="36" t="e">
        <f>+AO199+AO233+AO253+AO257+AO267+AO275+AO277</f>
        <v>#REF!</v>
      </c>
    </row>
    <row r="282" spans="1:41" ht="26.25" customHeight="1">
      <c r="A282" s="101" t="s">
        <v>261</v>
      </c>
      <c r="B282" s="102"/>
      <c r="C282" s="39" t="s">
        <v>1</v>
      </c>
      <c r="D282" s="34">
        <f aca="true" t="shared" si="74" ref="D282:AH282">+D278+D280</f>
        <v>106</v>
      </c>
      <c r="E282" s="34">
        <f t="shared" si="74"/>
        <v>59</v>
      </c>
      <c r="F282" s="34">
        <f t="shared" si="74"/>
        <v>54</v>
      </c>
      <c r="G282" s="34">
        <f t="shared" si="74"/>
        <v>17</v>
      </c>
      <c r="H282" s="34">
        <f t="shared" si="74"/>
        <v>1840</v>
      </c>
      <c r="I282" s="34">
        <f t="shared" si="74"/>
        <v>1295</v>
      </c>
      <c r="J282" s="34">
        <f t="shared" si="74"/>
        <v>90</v>
      </c>
      <c r="K282" s="34">
        <f t="shared" si="74"/>
        <v>27</v>
      </c>
      <c r="L282" s="34">
        <f t="shared" si="74"/>
        <v>172</v>
      </c>
      <c r="M282" s="34">
        <f t="shared" si="74"/>
        <v>89</v>
      </c>
      <c r="N282" s="34">
        <f t="shared" si="74"/>
        <v>44</v>
      </c>
      <c r="O282" s="34">
        <f t="shared" si="74"/>
        <v>20</v>
      </c>
      <c r="P282" s="34">
        <f t="shared" si="74"/>
        <v>19</v>
      </c>
      <c r="Q282" s="34">
        <f t="shared" si="74"/>
        <v>13</v>
      </c>
      <c r="R282" s="34">
        <f t="shared" si="74"/>
        <v>34</v>
      </c>
      <c r="S282" s="34">
        <f t="shared" si="74"/>
        <v>19</v>
      </c>
      <c r="T282" s="34">
        <f t="shared" si="74"/>
        <v>705</v>
      </c>
      <c r="U282" s="34">
        <f t="shared" si="74"/>
        <v>597</v>
      </c>
      <c r="V282" s="34">
        <f t="shared" si="74"/>
        <v>85</v>
      </c>
      <c r="W282" s="34">
        <f t="shared" si="74"/>
        <v>41</v>
      </c>
      <c r="X282" s="34">
        <f t="shared" si="74"/>
        <v>70</v>
      </c>
      <c r="Y282" s="34">
        <f t="shared" si="74"/>
        <v>18</v>
      </c>
      <c r="Z282" s="34">
        <f t="shared" si="74"/>
        <v>14</v>
      </c>
      <c r="AA282" s="34">
        <f t="shared" si="74"/>
        <v>4</v>
      </c>
      <c r="AB282" s="34">
        <f t="shared" si="74"/>
        <v>27</v>
      </c>
      <c r="AC282" s="34">
        <f t="shared" si="74"/>
        <v>4</v>
      </c>
      <c r="AD282" s="34">
        <f t="shared" si="74"/>
        <v>5</v>
      </c>
      <c r="AE282" s="34">
        <f t="shared" si="74"/>
        <v>3</v>
      </c>
      <c r="AF282" s="34">
        <f t="shared" si="74"/>
        <v>3265</v>
      </c>
      <c r="AG282" s="34">
        <f t="shared" si="74"/>
        <v>2206</v>
      </c>
      <c r="AH282" s="34">
        <f t="shared" si="74"/>
        <v>5471</v>
      </c>
      <c r="AJ282" s="101" t="s">
        <v>261</v>
      </c>
      <c r="AK282" s="102"/>
      <c r="AL282" s="39" t="s">
        <v>1</v>
      </c>
      <c r="AM282" s="39" t="s">
        <v>274</v>
      </c>
      <c r="AN282" s="44" t="e">
        <f>+AN278+AN280</f>
        <v>#REF!</v>
      </c>
      <c r="AO282" s="44" t="e">
        <f>+AO278+AO280</f>
        <v>#REF!</v>
      </c>
    </row>
    <row r="283" spans="1:41" ht="26.25" customHeight="1">
      <c r="A283" s="103"/>
      <c r="B283" s="104"/>
      <c r="C283" s="39" t="s">
        <v>28</v>
      </c>
      <c r="D283" s="34">
        <f aca="true" t="shared" si="75" ref="D283:AH283">+D279+D281</f>
        <v>240</v>
      </c>
      <c r="E283" s="34">
        <f t="shared" si="75"/>
        <v>98</v>
      </c>
      <c r="F283" s="34">
        <f t="shared" si="75"/>
        <v>94</v>
      </c>
      <c r="G283" s="34">
        <f t="shared" si="75"/>
        <v>25</v>
      </c>
      <c r="H283" s="34">
        <f t="shared" si="75"/>
        <v>7079</v>
      </c>
      <c r="I283" s="34">
        <f t="shared" si="75"/>
        <v>4966</v>
      </c>
      <c r="J283" s="34">
        <f t="shared" si="75"/>
        <v>258</v>
      </c>
      <c r="K283" s="34">
        <f t="shared" si="75"/>
        <v>87</v>
      </c>
      <c r="L283" s="34">
        <f t="shared" si="75"/>
        <v>645</v>
      </c>
      <c r="M283" s="34">
        <f t="shared" si="75"/>
        <v>277</v>
      </c>
      <c r="N283" s="34">
        <f t="shared" si="75"/>
        <v>118</v>
      </c>
      <c r="O283" s="34">
        <f t="shared" si="75"/>
        <v>50</v>
      </c>
      <c r="P283" s="34">
        <f t="shared" si="75"/>
        <v>79</v>
      </c>
      <c r="Q283" s="34">
        <f t="shared" si="75"/>
        <v>30</v>
      </c>
      <c r="R283" s="34">
        <f t="shared" si="75"/>
        <v>308</v>
      </c>
      <c r="S283" s="34">
        <f t="shared" si="75"/>
        <v>123</v>
      </c>
      <c r="T283" s="34">
        <f t="shared" si="75"/>
        <v>1975</v>
      </c>
      <c r="U283" s="34">
        <f t="shared" si="75"/>
        <v>1716</v>
      </c>
      <c r="V283" s="34">
        <f t="shared" si="75"/>
        <v>357</v>
      </c>
      <c r="W283" s="34">
        <f t="shared" si="75"/>
        <v>136</v>
      </c>
      <c r="X283" s="34">
        <f t="shared" si="75"/>
        <v>286</v>
      </c>
      <c r="Y283" s="34">
        <f t="shared" si="75"/>
        <v>98</v>
      </c>
      <c r="Z283" s="34">
        <f t="shared" si="75"/>
        <v>38</v>
      </c>
      <c r="AA283" s="34">
        <f t="shared" si="75"/>
        <v>10</v>
      </c>
      <c r="AB283" s="34">
        <f t="shared" si="75"/>
        <v>96</v>
      </c>
      <c r="AC283" s="34">
        <f t="shared" si="75"/>
        <v>18</v>
      </c>
      <c r="AD283" s="34">
        <f t="shared" si="75"/>
        <v>11</v>
      </c>
      <c r="AE283" s="34">
        <f t="shared" si="75"/>
        <v>4</v>
      </c>
      <c r="AF283" s="34">
        <f t="shared" si="75"/>
        <v>11584</v>
      </c>
      <c r="AG283" s="34">
        <f t="shared" si="75"/>
        <v>7638</v>
      </c>
      <c r="AH283" s="34">
        <f t="shared" si="75"/>
        <v>19222</v>
      </c>
      <c r="AJ283" s="103"/>
      <c r="AK283" s="104"/>
      <c r="AL283" s="39" t="s">
        <v>28</v>
      </c>
      <c r="AM283" s="39" t="s">
        <v>274</v>
      </c>
      <c r="AN283" s="44" t="e">
        <f>+AN279+AN281</f>
        <v>#REF!</v>
      </c>
      <c r="AO283" s="44" t="e">
        <f>+AO279+AO281</f>
        <v>#REF!</v>
      </c>
    </row>
    <row r="284" ht="26.25">
      <c r="AH284" s="9"/>
    </row>
    <row r="285" ht="26.25">
      <c r="AH285" s="9"/>
    </row>
    <row r="286" ht="26.25">
      <c r="AH286" s="9"/>
    </row>
    <row r="287" ht="26.25">
      <c r="AH287" s="9"/>
    </row>
    <row r="288" ht="26.25">
      <c r="AH288" s="9"/>
    </row>
    <row r="289" ht="26.25">
      <c r="AH289" s="9"/>
    </row>
    <row r="290" ht="26.25">
      <c r="AH290" s="9"/>
    </row>
    <row r="291" ht="26.25">
      <c r="AH291" s="9"/>
    </row>
    <row r="292" ht="26.25">
      <c r="AH292" s="9"/>
    </row>
  </sheetData>
  <sheetProtection/>
  <mergeCells count="353">
    <mergeCell ref="A52:A55"/>
    <mergeCell ref="B52:B53"/>
    <mergeCell ref="B54:B55"/>
    <mergeCell ref="A8:B9"/>
    <mergeCell ref="P2:Q2"/>
    <mergeCell ref="R2:S2"/>
    <mergeCell ref="A10:B11"/>
    <mergeCell ref="A12:B13"/>
    <mergeCell ref="A6:B7"/>
    <mergeCell ref="A14:A29"/>
    <mergeCell ref="AB2:AC2"/>
    <mergeCell ref="A1:AH1"/>
    <mergeCell ref="A2:C3"/>
    <mergeCell ref="D2:E2"/>
    <mergeCell ref="F2:G2"/>
    <mergeCell ref="H2:I2"/>
    <mergeCell ref="J2:K2"/>
    <mergeCell ref="AF2:AH2"/>
    <mergeCell ref="AD2:AE2"/>
    <mergeCell ref="T2:U2"/>
    <mergeCell ref="V2:W2"/>
    <mergeCell ref="X2:Y2"/>
    <mergeCell ref="Z2:AA2"/>
    <mergeCell ref="L2:M2"/>
    <mergeCell ref="N2:O2"/>
    <mergeCell ref="A4:B5"/>
    <mergeCell ref="B36:B37"/>
    <mergeCell ref="B38:B39"/>
    <mergeCell ref="B40:B41"/>
    <mergeCell ref="B42:B43"/>
    <mergeCell ref="B14:B15"/>
    <mergeCell ref="B16:B17"/>
    <mergeCell ref="B18:B19"/>
    <mergeCell ref="B20:B21"/>
    <mergeCell ref="B22:B23"/>
    <mergeCell ref="B24:B25"/>
    <mergeCell ref="A58:B59"/>
    <mergeCell ref="A60:B61"/>
    <mergeCell ref="B66:B67"/>
    <mergeCell ref="B68:B69"/>
    <mergeCell ref="B26:B27"/>
    <mergeCell ref="B28:B29"/>
    <mergeCell ref="A30:A47"/>
    <mergeCell ref="B30:B31"/>
    <mergeCell ref="B32:B33"/>
    <mergeCell ref="B34:B35"/>
    <mergeCell ref="B74:B75"/>
    <mergeCell ref="B76:B77"/>
    <mergeCell ref="B80:B81"/>
    <mergeCell ref="B82:B83"/>
    <mergeCell ref="B44:B45"/>
    <mergeCell ref="B78:B79"/>
    <mergeCell ref="B46:B47"/>
    <mergeCell ref="A48:B49"/>
    <mergeCell ref="A50:B51"/>
    <mergeCell ref="A56:B57"/>
    <mergeCell ref="A84:A91"/>
    <mergeCell ref="B84:B85"/>
    <mergeCell ref="B86:B87"/>
    <mergeCell ref="B88:B89"/>
    <mergeCell ref="B90:B91"/>
    <mergeCell ref="A62:A83"/>
    <mergeCell ref="B62:B63"/>
    <mergeCell ref="B64:B65"/>
    <mergeCell ref="B70:B71"/>
    <mergeCell ref="B72:B73"/>
    <mergeCell ref="A92:A105"/>
    <mergeCell ref="B92:B93"/>
    <mergeCell ref="B94:B95"/>
    <mergeCell ref="B96:B97"/>
    <mergeCell ref="B98:B99"/>
    <mergeCell ref="B100:B101"/>
    <mergeCell ref="B102:B103"/>
    <mergeCell ref="B104:B105"/>
    <mergeCell ref="A106:A111"/>
    <mergeCell ref="B106:B107"/>
    <mergeCell ref="B108:B109"/>
    <mergeCell ref="B110:B111"/>
    <mergeCell ref="A112:B113"/>
    <mergeCell ref="A114:B115"/>
    <mergeCell ref="B138:B139"/>
    <mergeCell ref="A116:A123"/>
    <mergeCell ref="B116:B117"/>
    <mergeCell ref="B118:B119"/>
    <mergeCell ref="B120:B121"/>
    <mergeCell ref="B122:B123"/>
    <mergeCell ref="A124:B125"/>
    <mergeCell ref="AF144:AH144"/>
    <mergeCell ref="AD144:AE144"/>
    <mergeCell ref="A140:B141"/>
    <mergeCell ref="A126:B127"/>
    <mergeCell ref="A128:B129"/>
    <mergeCell ref="A130:B131"/>
    <mergeCell ref="A132:B133"/>
    <mergeCell ref="A134:B135"/>
    <mergeCell ref="A136:A139"/>
    <mergeCell ref="B136:B137"/>
    <mergeCell ref="A150:B151"/>
    <mergeCell ref="P144:Q144"/>
    <mergeCell ref="R144:S144"/>
    <mergeCell ref="AB144:AC144"/>
    <mergeCell ref="A143:AH143"/>
    <mergeCell ref="A144:C145"/>
    <mergeCell ref="D144:E144"/>
    <mergeCell ref="F144:G144"/>
    <mergeCell ref="H144:I144"/>
    <mergeCell ref="J144:K144"/>
    <mergeCell ref="A152:B153"/>
    <mergeCell ref="A154:B155"/>
    <mergeCell ref="T144:U144"/>
    <mergeCell ref="V144:W144"/>
    <mergeCell ref="X144:Y144"/>
    <mergeCell ref="Z144:AA144"/>
    <mergeCell ref="L144:M144"/>
    <mergeCell ref="N144:O144"/>
    <mergeCell ref="A146:B147"/>
    <mergeCell ref="A148:B149"/>
    <mergeCell ref="A156:A171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A172:A189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A190:B191"/>
    <mergeCell ref="A192:B193"/>
    <mergeCell ref="A194:A199"/>
    <mergeCell ref="B194:B195"/>
    <mergeCell ref="B196:B197"/>
    <mergeCell ref="B198:B199"/>
    <mergeCell ref="A200:B201"/>
    <mergeCell ref="A202:B203"/>
    <mergeCell ref="A204:A225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A226:A233"/>
    <mergeCell ref="B226:B227"/>
    <mergeCell ref="B228:B229"/>
    <mergeCell ref="B230:B231"/>
    <mergeCell ref="B232:B233"/>
    <mergeCell ref="A234:A247"/>
    <mergeCell ref="B234:B235"/>
    <mergeCell ref="B236:B237"/>
    <mergeCell ref="B238:B239"/>
    <mergeCell ref="B240:B241"/>
    <mergeCell ref="B242:B243"/>
    <mergeCell ref="B244:B245"/>
    <mergeCell ref="B246:B247"/>
    <mergeCell ref="A248:A253"/>
    <mergeCell ref="B248:B249"/>
    <mergeCell ref="B250:B251"/>
    <mergeCell ref="B252:B253"/>
    <mergeCell ref="A254:B255"/>
    <mergeCell ref="A256:B257"/>
    <mergeCell ref="A258:A265"/>
    <mergeCell ref="B258:B259"/>
    <mergeCell ref="B260:B261"/>
    <mergeCell ref="B262:B263"/>
    <mergeCell ref="B264:B265"/>
    <mergeCell ref="A266:B267"/>
    <mergeCell ref="A282:B283"/>
    <mergeCell ref="A268:B269"/>
    <mergeCell ref="A270:B271"/>
    <mergeCell ref="A272:B273"/>
    <mergeCell ref="A274:B275"/>
    <mergeCell ref="A276:B277"/>
    <mergeCell ref="A278:A281"/>
    <mergeCell ref="B278:B279"/>
    <mergeCell ref="B280:B281"/>
    <mergeCell ref="AJ2:AL3"/>
    <mergeCell ref="AM2:AM3"/>
    <mergeCell ref="AN2:AO2"/>
    <mergeCell ref="AJ4:AK5"/>
    <mergeCell ref="AJ6:AK7"/>
    <mergeCell ref="AJ8:AK9"/>
    <mergeCell ref="AJ10:AK11"/>
    <mergeCell ref="AJ12:AK13"/>
    <mergeCell ref="AJ14:AJ29"/>
    <mergeCell ref="AK14:AK15"/>
    <mergeCell ref="AK16:AK17"/>
    <mergeCell ref="AK18:AK19"/>
    <mergeCell ref="AK20:AK21"/>
    <mergeCell ref="AK22:AK23"/>
    <mergeCell ref="AK24:AK25"/>
    <mergeCell ref="AK26:AK27"/>
    <mergeCell ref="AK28:AK29"/>
    <mergeCell ref="AJ30:AJ47"/>
    <mergeCell ref="AK30:AK31"/>
    <mergeCell ref="AK32:AK33"/>
    <mergeCell ref="AK34:AK35"/>
    <mergeCell ref="AK36:AK37"/>
    <mergeCell ref="AK38:AK39"/>
    <mergeCell ref="AK40:AK41"/>
    <mergeCell ref="AK42:AK43"/>
    <mergeCell ref="AK44:AK45"/>
    <mergeCell ref="AK46:AK47"/>
    <mergeCell ref="AJ48:AK49"/>
    <mergeCell ref="AJ50:AK51"/>
    <mergeCell ref="AJ52:AJ57"/>
    <mergeCell ref="AK52:AK53"/>
    <mergeCell ref="AK54:AK55"/>
    <mergeCell ref="AK56:AK57"/>
    <mergeCell ref="AJ58:AK59"/>
    <mergeCell ref="AJ60:AK61"/>
    <mergeCell ref="AJ62:AJ83"/>
    <mergeCell ref="AK62:AK63"/>
    <mergeCell ref="AK64:AK65"/>
    <mergeCell ref="AK66:AK67"/>
    <mergeCell ref="AK68:AK69"/>
    <mergeCell ref="AK70:AK71"/>
    <mergeCell ref="AK72:AK73"/>
    <mergeCell ref="AK74:AK75"/>
    <mergeCell ref="AK76:AK77"/>
    <mergeCell ref="AK78:AK79"/>
    <mergeCell ref="AK80:AK81"/>
    <mergeCell ref="AK82:AK83"/>
    <mergeCell ref="AJ84:AJ91"/>
    <mergeCell ref="AK84:AK85"/>
    <mergeCell ref="AK86:AK87"/>
    <mergeCell ref="AK88:AK89"/>
    <mergeCell ref="AK90:AK91"/>
    <mergeCell ref="AJ92:AJ105"/>
    <mergeCell ref="AK92:AK93"/>
    <mergeCell ref="AK94:AK95"/>
    <mergeCell ref="AK96:AK97"/>
    <mergeCell ref="AK98:AK99"/>
    <mergeCell ref="AK100:AK101"/>
    <mergeCell ref="AK102:AK103"/>
    <mergeCell ref="AK104:AK105"/>
    <mergeCell ref="AJ106:AJ111"/>
    <mergeCell ref="AK106:AK107"/>
    <mergeCell ref="AK108:AK109"/>
    <mergeCell ref="AK110:AK111"/>
    <mergeCell ref="AJ112:AK113"/>
    <mergeCell ref="AJ114:AK115"/>
    <mergeCell ref="AJ116:AJ123"/>
    <mergeCell ref="AK116:AK117"/>
    <mergeCell ref="AK118:AK119"/>
    <mergeCell ref="AK120:AK121"/>
    <mergeCell ref="AK122:AK123"/>
    <mergeCell ref="AJ124:AK125"/>
    <mergeCell ref="AJ126:AK127"/>
    <mergeCell ref="AJ128:AK129"/>
    <mergeCell ref="AJ130:AK131"/>
    <mergeCell ref="AJ132:AK133"/>
    <mergeCell ref="AJ134:AK135"/>
    <mergeCell ref="AJ136:AJ139"/>
    <mergeCell ref="AK136:AK137"/>
    <mergeCell ref="AK138:AK139"/>
    <mergeCell ref="AJ140:AK141"/>
    <mergeCell ref="AJ144:AK145"/>
    <mergeCell ref="AL144:AL145"/>
    <mergeCell ref="AM144:AM145"/>
    <mergeCell ref="AN144:AO144"/>
    <mergeCell ref="AJ146:AK147"/>
    <mergeCell ref="AJ148:AK149"/>
    <mergeCell ref="AJ150:AK151"/>
    <mergeCell ref="AJ152:AK153"/>
    <mergeCell ref="AJ154:AK155"/>
    <mergeCell ref="AJ156:AJ171"/>
    <mergeCell ref="AK156:AK157"/>
    <mergeCell ref="AK158:AK159"/>
    <mergeCell ref="AK160:AK161"/>
    <mergeCell ref="AK162:AK163"/>
    <mergeCell ref="AK164:AK165"/>
    <mergeCell ref="AK166:AK167"/>
    <mergeCell ref="AK168:AK169"/>
    <mergeCell ref="AK170:AK171"/>
    <mergeCell ref="AJ172:AJ189"/>
    <mergeCell ref="AK172:AK173"/>
    <mergeCell ref="AK174:AK175"/>
    <mergeCell ref="AK176:AK177"/>
    <mergeCell ref="AK178:AK179"/>
    <mergeCell ref="AK180:AK181"/>
    <mergeCell ref="AK182:AK183"/>
    <mergeCell ref="AK184:AK185"/>
    <mergeCell ref="AK186:AK187"/>
    <mergeCell ref="AK188:AK189"/>
    <mergeCell ref="AJ190:AK191"/>
    <mergeCell ref="AJ192:AK193"/>
    <mergeCell ref="AJ194:AJ199"/>
    <mergeCell ref="AK194:AK195"/>
    <mergeCell ref="AK196:AK197"/>
    <mergeCell ref="AK198:AK199"/>
    <mergeCell ref="AJ200:AK201"/>
    <mergeCell ref="AJ202:AK203"/>
    <mergeCell ref="AJ204:AJ225"/>
    <mergeCell ref="AK204:AK205"/>
    <mergeCell ref="AK206:AK207"/>
    <mergeCell ref="AK208:AK209"/>
    <mergeCell ref="AK210:AK211"/>
    <mergeCell ref="AK212:AK213"/>
    <mergeCell ref="AK214:AK215"/>
    <mergeCell ref="AK216:AK217"/>
    <mergeCell ref="AK218:AK219"/>
    <mergeCell ref="AK220:AK221"/>
    <mergeCell ref="AK222:AK223"/>
    <mergeCell ref="AK224:AK225"/>
    <mergeCell ref="AJ226:AJ233"/>
    <mergeCell ref="AK226:AK227"/>
    <mergeCell ref="AK228:AK229"/>
    <mergeCell ref="AK230:AK231"/>
    <mergeCell ref="AK232:AK233"/>
    <mergeCell ref="AJ234:AJ247"/>
    <mergeCell ref="AK234:AK235"/>
    <mergeCell ref="AK236:AK237"/>
    <mergeCell ref="AK238:AK239"/>
    <mergeCell ref="AK240:AK241"/>
    <mergeCell ref="AK242:AK243"/>
    <mergeCell ref="AK244:AK245"/>
    <mergeCell ref="AK246:AK247"/>
    <mergeCell ref="AJ248:AJ253"/>
    <mergeCell ref="AK248:AK249"/>
    <mergeCell ref="AK250:AK251"/>
    <mergeCell ref="AK252:AK253"/>
    <mergeCell ref="AJ254:AK255"/>
    <mergeCell ref="AJ256:AK257"/>
    <mergeCell ref="AJ258:AJ265"/>
    <mergeCell ref="AK258:AK259"/>
    <mergeCell ref="AK260:AK261"/>
    <mergeCell ref="AK262:AK263"/>
    <mergeCell ref="AK264:AK265"/>
    <mergeCell ref="AJ266:AK267"/>
    <mergeCell ref="AJ282:AK283"/>
    <mergeCell ref="AJ268:AK269"/>
    <mergeCell ref="AJ270:AK271"/>
    <mergeCell ref="AJ272:AK273"/>
    <mergeCell ref="AJ274:AK275"/>
    <mergeCell ref="AJ276:AK277"/>
    <mergeCell ref="AJ278:AJ281"/>
    <mergeCell ref="AK278:AK279"/>
    <mergeCell ref="AK280:AK281"/>
  </mergeCells>
  <printOptions/>
  <pageMargins left="0.17" right="0.17" top="0.23" bottom="0.17" header="0.17" footer="0.16"/>
  <pageSetup horizontalDpi="300" verticalDpi="300" orientation="landscape" paperSize="9" scale="62" r:id="rId1"/>
  <rowBreaks count="5" manualBreakCount="5">
    <brk id="29" max="33" man="1"/>
    <brk id="51" max="33" man="1"/>
    <brk id="83" max="33" man="1"/>
    <brk id="101" max="33" man="1"/>
    <brk id="124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147"/>
  <sheetViews>
    <sheetView rightToLeft="1" view="pageBreakPreview" zoomScale="75" zoomScaleNormal="75" zoomScaleSheetLayoutView="75" zoomScalePageLayoutView="0" workbookViewId="0" topLeftCell="A1">
      <selection activeCell="E7" sqref="E7"/>
    </sheetView>
  </sheetViews>
  <sheetFormatPr defaultColWidth="9.140625" defaultRowHeight="15"/>
  <cols>
    <col min="1" max="2" width="9.00390625" style="1" customWidth="1"/>
    <col min="3" max="3" width="5.57421875" style="1" customWidth="1"/>
    <col min="4" max="4" width="5.7109375" style="1" customWidth="1"/>
    <col min="5" max="6" width="4.8515625" style="1" customWidth="1"/>
    <col min="7" max="7" width="5.421875" style="1" customWidth="1"/>
    <col min="8" max="26" width="4.8515625" style="1" customWidth="1"/>
    <col min="27" max="29" width="6.140625" style="1" customWidth="1"/>
    <col min="30" max="33" width="0" style="1" hidden="1" customWidth="1"/>
    <col min="34" max="52" width="9.00390625" style="1" customWidth="1"/>
    <col min="53" max="16384" width="9.00390625" style="1" customWidth="1"/>
  </cols>
  <sheetData>
    <row r="1" spans="1:53" ht="39" customHeight="1">
      <c r="A1" s="179" t="s">
        <v>345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8.75">
      <c r="A2" s="166" t="s">
        <v>3</v>
      </c>
      <c r="B2" s="166"/>
      <c r="C2" s="177" t="s">
        <v>321</v>
      </c>
      <c r="D2" s="180"/>
      <c r="E2" s="180"/>
      <c r="F2" s="178"/>
      <c r="G2" s="177" t="s">
        <v>322</v>
      </c>
      <c r="H2" s="180"/>
      <c r="I2" s="180"/>
      <c r="J2" s="178"/>
      <c r="K2" s="177" t="s">
        <v>323</v>
      </c>
      <c r="L2" s="180"/>
      <c r="M2" s="180"/>
      <c r="N2" s="178"/>
      <c r="O2" s="177" t="s">
        <v>324</v>
      </c>
      <c r="P2" s="180"/>
      <c r="Q2" s="180"/>
      <c r="R2" s="178"/>
      <c r="S2" s="177" t="s">
        <v>325</v>
      </c>
      <c r="T2" s="180"/>
      <c r="U2" s="180"/>
      <c r="V2" s="178"/>
      <c r="W2" s="177" t="s">
        <v>326</v>
      </c>
      <c r="X2" s="180"/>
      <c r="Y2" s="180"/>
      <c r="Z2" s="178"/>
      <c r="AA2" s="177" t="s">
        <v>0</v>
      </c>
      <c r="AB2" s="180"/>
      <c r="AC2" s="178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8.75">
      <c r="A3" s="166"/>
      <c r="B3" s="166"/>
      <c r="C3" s="177" t="s">
        <v>1</v>
      </c>
      <c r="D3" s="178"/>
      <c r="E3" s="177" t="s">
        <v>2</v>
      </c>
      <c r="F3" s="178"/>
      <c r="G3" s="177" t="s">
        <v>35</v>
      </c>
      <c r="H3" s="178"/>
      <c r="I3" s="177" t="s">
        <v>2</v>
      </c>
      <c r="J3" s="178"/>
      <c r="K3" s="177" t="s">
        <v>35</v>
      </c>
      <c r="L3" s="178"/>
      <c r="M3" s="177" t="s">
        <v>2</v>
      </c>
      <c r="N3" s="178"/>
      <c r="O3" s="177" t="s">
        <v>35</v>
      </c>
      <c r="P3" s="178"/>
      <c r="Q3" s="177" t="s">
        <v>2</v>
      </c>
      <c r="R3" s="178"/>
      <c r="S3" s="177" t="s">
        <v>35</v>
      </c>
      <c r="T3" s="178"/>
      <c r="U3" s="177" t="s">
        <v>2</v>
      </c>
      <c r="V3" s="178"/>
      <c r="W3" s="177" t="s">
        <v>35</v>
      </c>
      <c r="X3" s="178"/>
      <c r="Y3" s="177" t="s">
        <v>2</v>
      </c>
      <c r="Z3" s="178"/>
      <c r="AA3" s="175" t="s">
        <v>327</v>
      </c>
      <c r="AB3" s="175" t="s">
        <v>328</v>
      </c>
      <c r="AC3" s="175" t="s">
        <v>16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8.75">
      <c r="A4" s="166"/>
      <c r="B4" s="166"/>
      <c r="C4" s="55" t="s">
        <v>327</v>
      </c>
      <c r="D4" s="55" t="s">
        <v>328</v>
      </c>
      <c r="E4" s="55" t="s">
        <v>327</v>
      </c>
      <c r="F4" s="55" t="s">
        <v>328</v>
      </c>
      <c r="G4" s="55" t="s">
        <v>327</v>
      </c>
      <c r="H4" s="55" t="s">
        <v>328</v>
      </c>
      <c r="I4" s="55" t="s">
        <v>327</v>
      </c>
      <c r="J4" s="55" t="s">
        <v>328</v>
      </c>
      <c r="K4" s="55" t="s">
        <v>327</v>
      </c>
      <c r="L4" s="55" t="s">
        <v>328</v>
      </c>
      <c r="M4" s="55" t="s">
        <v>327</v>
      </c>
      <c r="N4" s="55" t="s">
        <v>328</v>
      </c>
      <c r="O4" s="55" t="s">
        <v>327</v>
      </c>
      <c r="P4" s="55" t="s">
        <v>328</v>
      </c>
      <c r="Q4" s="55" t="s">
        <v>327</v>
      </c>
      <c r="R4" s="55" t="s">
        <v>328</v>
      </c>
      <c r="S4" s="55" t="s">
        <v>327</v>
      </c>
      <c r="T4" s="55" t="s">
        <v>328</v>
      </c>
      <c r="U4" s="55" t="s">
        <v>327</v>
      </c>
      <c r="V4" s="55" t="s">
        <v>328</v>
      </c>
      <c r="W4" s="55" t="s">
        <v>327</v>
      </c>
      <c r="X4" s="55" t="s">
        <v>328</v>
      </c>
      <c r="Y4" s="55" t="s">
        <v>327</v>
      </c>
      <c r="Z4" s="55" t="s">
        <v>328</v>
      </c>
      <c r="AA4" s="176"/>
      <c r="AB4" s="176"/>
      <c r="AC4" s="17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8.75">
      <c r="A5" s="162" t="s">
        <v>17</v>
      </c>
      <c r="B5" s="162"/>
      <c r="C5" s="11">
        <f>+'مرحلة أولى جنسية'!S4</f>
        <v>505</v>
      </c>
      <c r="D5" s="11">
        <f>+'مرحلة أولى جنسية'!T4</f>
        <v>433</v>
      </c>
      <c r="E5" s="12">
        <v>115</v>
      </c>
      <c r="F5" s="12">
        <v>80</v>
      </c>
      <c r="G5" s="12">
        <v>315</v>
      </c>
      <c r="H5" s="12">
        <v>246</v>
      </c>
      <c r="I5" s="12">
        <v>190</v>
      </c>
      <c r="J5" s="12">
        <v>113</v>
      </c>
      <c r="K5" s="12">
        <v>274</v>
      </c>
      <c r="L5" s="12">
        <v>184</v>
      </c>
      <c r="M5" s="12">
        <v>222</v>
      </c>
      <c r="N5" s="12">
        <v>103</v>
      </c>
      <c r="O5" s="12">
        <v>195</v>
      </c>
      <c r="P5" s="12">
        <v>145</v>
      </c>
      <c r="Q5" s="12">
        <v>104</v>
      </c>
      <c r="R5" s="12">
        <v>89</v>
      </c>
      <c r="S5" s="12">
        <v>137</v>
      </c>
      <c r="T5" s="12">
        <v>88</v>
      </c>
      <c r="U5" s="12">
        <v>103</v>
      </c>
      <c r="V5" s="12">
        <v>69</v>
      </c>
      <c r="W5" s="12">
        <v>95</v>
      </c>
      <c r="X5" s="12">
        <v>76</v>
      </c>
      <c r="Y5" s="12">
        <v>60</v>
      </c>
      <c r="Z5" s="12">
        <v>41</v>
      </c>
      <c r="AA5" s="55">
        <f>Y5+W5+U5+S5+Q5+O5+M5+K5+I5+G5+E5+C5</f>
        <v>2315</v>
      </c>
      <c r="AB5" s="55">
        <f>Z5+X5+V5+T5+R5+P5+N5+L5+J5+H5+F5+D5</f>
        <v>1667</v>
      </c>
      <c r="AC5" s="55">
        <f>AB5+AA5</f>
        <v>3982</v>
      </c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8.75">
      <c r="A6" s="162" t="s">
        <v>18</v>
      </c>
      <c r="B6" s="162"/>
      <c r="C6" s="12">
        <f>+'مرحلة أولى جنسية'!S6</f>
        <v>167</v>
      </c>
      <c r="D6" s="12">
        <f>+'مرحلة أولى جنسية'!T6</f>
        <v>119</v>
      </c>
      <c r="E6" s="12">
        <v>194</v>
      </c>
      <c r="F6" s="12">
        <v>116</v>
      </c>
      <c r="G6" s="12">
        <v>175</v>
      </c>
      <c r="H6" s="12">
        <v>43</v>
      </c>
      <c r="I6" s="12">
        <v>35</v>
      </c>
      <c r="J6" s="12">
        <v>40</v>
      </c>
      <c r="K6" s="12">
        <v>52</v>
      </c>
      <c r="L6" s="12">
        <v>32</v>
      </c>
      <c r="M6" s="12">
        <v>62</v>
      </c>
      <c r="N6" s="12">
        <v>53</v>
      </c>
      <c r="O6" s="12">
        <v>73</v>
      </c>
      <c r="P6" s="12">
        <v>45</v>
      </c>
      <c r="Q6" s="12">
        <v>53</v>
      </c>
      <c r="R6" s="12">
        <v>28</v>
      </c>
      <c r="S6" s="12">
        <v>47</v>
      </c>
      <c r="T6" s="12">
        <v>24</v>
      </c>
      <c r="U6" s="12">
        <v>35</v>
      </c>
      <c r="V6" s="12">
        <v>10</v>
      </c>
      <c r="W6" s="12">
        <v>0</v>
      </c>
      <c r="X6" s="12">
        <v>0</v>
      </c>
      <c r="Y6" s="12">
        <v>0</v>
      </c>
      <c r="Z6" s="12">
        <v>0</v>
      </c>
      <c r="AA6" s="55">
        <f aca="true" t="shared" si="0" ref="AA6:AA69">Y6+W6+U6+S6+Q6+O6+M6+K6+I6+G6+E6+C6</f>
        <v>893</v>
      </c>
      <c r="AB6" s="55">
        <f aca="true" t="shared" si="1" ref="AB6:AB69">Z6+X6+V6+T6+R6+P6+N6+L6+J6+H6+F6+D6</f>
        <v>510</v>
      </c>
      <c r="AC6" s="55">
        <f aca="true" t="shared" si="2" ref="AC6:AC69">AB6+AA6</f>
        <v>1403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8.75">
      <c r="A7" s="162" t="s">
        <v>19</v>
      </c>
      <c r="B7" s="162"/>
      <c r="C7" s="12">
        <f>+'مرحلة أولى جنسية'!S8</f>
        <v>152</v>
      </c>
      <c r="D7" s="12">
        <f>+'مرحلة أولى جنسية'!T8</f>
        <v>479</v>
      </c>
      <c r="E7" s="12">
        <v>20</v>
      </c>
      <c r="F7" s="12">
        <v>97</v>
      </c>
      <c r="G7" s="12">
        <v>22</v>
      </c>
      <c r="H7" s="12">
        <v>108</v>
      </c>
      <c r="I7" s="12">
        <v>10</v>
      </c>
      <c r="J7" s="12">
        <v>51</v>
      </c>
      <c r="K7" s="12">
        <v>20</v>
      </c>
      <c r="L7" s="12">
        <v>61</v>
      </c>
      <c r="M7" s="12">
        <v>12</v>
      </c>
      <c r="N7" s="12">
        <v>45</v>
      </c>
      <c r="O7" s="12">
        <v>19</v>
      </c>
      <c r="P7" s="12">
        <v>47</v>
      </c>
      <c r="Q7" s="12">
        <v>5</v>
      </c>
      <c r="R7" s="12">
        <v>38</v>
      </c>
      <c r="S7" s="12">
        <v>13</v>
      </c>
      <c r="T7" s="12">
        <v>43</v>
      </c>
      <c r="U7" s="12">
        <v>9</v>
      </c>
      <c r="V7" s="12">
        <v>46</v>
      </c>
      <c r="W7" s="12">
        <v>0</v>
      </c>
      <c r="X7" s="12">
        <v>0</v>
      </c>
      <c r="Y7" s="12">
        <v>0</v>
      </c>
      <c r="Z7" s="12">
        <v>0</v>
      </c>
      <c r="AA7" s="55">
        <f t="shared" si="0"/>
        <v>282</v>
      </c>
      <c r="AB7" s="55">
        <f t="shared" si="1"/>
        <v>1015</v>
      </c>
      <c r="AC7" s="55">
        <f t="shared" si="2"/>
        <v>1297</v>
      </c>
      <c r="AD7" s="1">
        <v>152</v>
      </c>
      <c r="AE7" s="13">
        <v>479</v>
      </c>
      <c r="AF7" s="2">
        <f>+C7-AD7</f>
        <v>0</v>
      </c>
      <c r="AG7" s="2">
        <f>+D7-AE7</f>
        <v>0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8.75">
      <c r="A8" s="167" t="s">
        <v>204</v>
      </c>
      <c r="B8" s="168"/>
      <c r="C8" s="12">
        <f>+'مرحلة أولى جنسية'!S10</f>
        <v>523</v>
      </c>
      <c r="D8" s="12">
        <f>+'مرحلة أولى جنسية'!T10</f>
        <v>210</v>
      </c>
      <c r="E8" s="12">
        <v>305</v>
      </c>
      <c r="F8" s="12">
        <v>174</v>
      </c>
      <c r="G8" s="12">
        <v>196</v>
      </c>
      <c r="H8" s="12">
        <v>89</v>
      </c>
      <c r="I8" s="12">
        <v>33</v>
      </c>
      <c r="J8" s="12">
        <v>25</v>
      </c>
      <c r="K8" s="12">
        <v>113</v>
      </c>
      <c r="L8" s="12">
        <v>94</v>
      </c>
      <c r="M8" s="12">
        <v>35</v>
      </c>
      <c r="N8" s="12">
        <v>40</v>
      </c>
      <c r="O8" s="12">
        <v>155</v>
      </c>
      <c r="P8" s="12">
        <v>67</v>
      </c>
      <c r="Q8" s="12">
        <v>34</v>
      </c>
      <c r="R8" s="12">
        <v>40</v>
      </c>
      <c r="S8" s="12">
        <v>110</v>
      </c>
      <c r="T8" s="12">
        <v>36</v>
      </c>
      <c r="U8" s="12">
        <v>52</v>
      </c>
      <c r="V8" s="12">
        <v>20</v>
      </c>
      <c r="W8" s="12">
        <v>0</v>
      </c>
      <c r="X8" s="12">
        <v>0</v>
      </c>
      <c r="Y8" s="12">
        <v>0</v>
      </c>
      <c r="Z8" s="12">
        <v>0</v>
      </c>
      <c r="AA8" s="55">
        <f t="shared" si="0"/>
        <v>1556</v>
      </c>
      <c r="AB8" s="55">
        <f t="shared" si="1"/>
        <v>795</v>
      </c>
      <c r="AC8" s="55">
        <f t="shared" si="2"/>
        <v>2351</v>
      </c>
      <c r="AD8" s="1">
        <v>523</v>
      </c>
      <c r="AE8" s="13">
        <v>210</v>
      </c>
      <c r="AF8" s="2">
        <f aca="true" t="shared" si="3" ref="AF8:AF70">+C8-AD8</f>
        <v>0</v>
      </c>
      <c r="AG8" s="2">
        <f aca="true" t="shared" si="4" ref="AG8:AG70">+D8-AE8</f>
        <v>0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8.75">
      <c r="A9" s="167" t="s">
        <v>205</v>
      </c>
      <c r="B9" s="168"/>
      <c r="C9" s="12">
        <f>+'مرحلة أولى جنسية'!S12</f>
        <v>221</v>
      </c>
      <c r="D9" s="12">
        <f>+'مرحلة أولى جنسية'!T12</f>
        <v>287</v>
      </c>
      <c r="E9" s="12">
        <v>99</v>
      </c>
      <c r="F9" s="12">
        <v>32</v>
      </c>
      <c r="G9" s="12">
        <v>167</v>
      </c>
      <c r="H9" s="12">
        <v>148</v>
      </c>
      <c r="I9" s="12">
        <v>31</v>
      </c>
      <c r="J9" s="12">
        <v>20</v>
      </c>
      <c r="K9" s="12">
        <v>103</v>
      </c>
      <c r="L9" s="12">
        <v>110</v>
      </c>
      <c r="M9" s="12">
        <v>25</v>
      </c>
      <c r="N9" s="12">
        <v>41</v>
      </c>
      <c r="O9" s="12">
        <v>45</v>
      </c>
      <c r="P9" s="12">
        <v>145</v>
      </c>
      <c r="Q9" s="12">
        <v>37</v>
      </c>
      <c r="R9" s="12">
        <v>40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55">
        <f t="shared" si="0"/>
        <v>728</v>
      </c>
      <c r="AB9" s="55">
        <f t="shared" si="1"/>
        <v>823</v>
      </c>
      <c r="AC9" s="55">
        <f t="shared" si="2"/>
        <v>1551</v>
      </c>
      <c r="AD9" s="1">
        <v>221</v>
      </c>
      <c r="AE9" s="13">
        <v>287</v>
      </c>
      <c r="AF9" s="2">
        <f t="shared" si="3"/>
        <v>0</v>
      </c>
      <c r="AG9" s="2">
        <f t="shared" si="4"/>
        <v>0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8.75">
      <c r="A10" s="181" t="s">
        <v>275</v>
      </c>
      <c r="B10" s="14" t="s">
        <v>263</v>
      </c>
      <c r="C10" s="12">
        <f>+'مرحلة أولى جنسية'!S14</f>
        <v>158</v>
      </c>
      <c r="D10" s="12">
        <f>+'مرحلة أولى جنسية'!T14</f>
        <v>82</v>
      </c>
      <c r="E10" s="12">
        <v>90</v>
      </c>
      <c r="F10" s="12">
        <v>35</v>
      </c>
      <c r="G10" s="12">
        <v>80</v>
      </c>
      <c r="H10" s="12">
        <v>74</v>
      </c>
      <c r="I10" s="12">
        <v>95</v>
      </c>
      <c r="J10" s="12">
        <v>20</v>
      </c>
      <c r="K10" s="12">
        <v>79</v>
      </c>
      <c r="L10" s="12">
        <v>31</v>
      </c>
      <c r="M10" s="12">
        <v>67</v>
      </c>
      <c r="N10" s="12">
        <v>12</v>
      </c>
      <c r="O10" s="12">
        <v>48</v>
      </c>
      <c r="P10" s="12">
        <v>21</v>
      </c>
      <c r="Q10" s="12">
        <v>37</v>
      </c>
      <c r="R10" s="12">
        <v>8</v>
      </c>
      <c r="S10" s="12">
        <v>28</v>
      </c>
      <c r="T10" s="12">
        <v>6</v>
      </c>
      <c r="U10" s="12">
        <v>23</v>
      </c>
      <c r="V10" s="12">
        <v>9</v>
      </c>
      <c r="W10" s="12">
        <v>0</v>
      </c>
      <c r="X10" s="12">
        <v>0</v>
      </c>
      <c r="Y10" s="12">
        <v>0</v>
      </c>
      <c r="Z10" s="12">
        <v>0</v>
      </c>
      <c r="AA10" s="55">
        <f t="shared" si="0"/>
        <v>705</v>
      </c>
      <c r="AB10" s="55">
        <f t="shared" si="1"/>
        <v>298</v>
      </c>
      <c r="AC10" s="55">
        <f t="shared" si="2"/>
        <v>1003</v>
      </c>
      <c r="AD10" s="1">
        <v>158</v>
      </c>
      <c r="AE10" s="13">
        <v>82</v>
      </c>
      <c r="AF10" s="2">
        <f t="shared" si="3"/>
        <v>0</v>
      </c>
      <c r="AG10" s="2">
        <f t="shared" si="4"/>
        <v>0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8.75">
      <c r="A11" s="181"/>
      <c r="B11" s="14" t="s">
        <v>276</v>
      </c>
      <c r="C11" s="12">
        <v>147</v>
      </c>
      <c r="D11" s="12">
        <f>+'مرحلة أولى جنسية'!T16</f>
        <v>26</v>
      </c>
      <c r="E11" s="12">
        <v>66</v>
      </c>
      <c r="F11" s="12">
        <v>22</v>
      </c>
      <c r="G11" s="12">
        <v>142</v>
      </c>
      <c r="H11" s="12">
        <v>30</v>
      </c>
      <c r="I11" s="12">
        <v>65</v>
      </c>
      <c r="J11" s="12">
        <v>20</v>
      </c>
      <c r="K11" s="12">
        <v>85</v>
      </c>
      <c r="L11" s="12">
        <v>16</v>
      </c>
      <c r="M11" s="12">
        <v>66</v>
      </c>
      <c r="N11" s="12">
        <v>10</v>
      </c>
      <c r="O11" s="12">
        <v>48</v>
      </c>
      <c r="P11" s="12">
        <v>10</v>
      </c>
      <c r="Q11" s="12">
        <v>36</v>
      </c>
      <c r="R11" s="12">
        <v>9</v>
      </c>
      <c r="S11" s="12">
        <v>24</v>
      </c>
      <c r="T11" s="12">
        <v>8</v>
      </c>
      <c r="U11" s="12">
        <v>20</v>
      </c>
      <c r="V11" s="12">
        <v>6</v>
      </c>
      <c r="W11" s="12">
        <v>0</v>
      </c>
      <c r="X11" s="12">
        <v>0</v>
      </c>
      <c r="Y11" s="12">
        <v>0</v>
      </c>
      <c r="Z11" s="12">
        <v>0</v>
      </c>
      <c r="AA11" s="55">
        <f t="shared" si="0"/>
        <v>699</v>
      </c>
      <c r="AB11" s="55">
        <f t="shared" si="1"/>
        <v>157</v>
      </c>
      <c r="AC11" s="55">
        <f t="shared" si="2"/>
        <v>856</v>
      </c>
      <c r="AD11" s="1">
        <v>147</v>
      </c>
      <c r="AE11" s="13">
        <v>26</v>
      </c>
      <c r="AF11" s="2">
        <f t="shared" si="3"/>
        <v>0</v>
      </c>
      <c r="AG11" s="2">
        <f t="shared" si="4"/>
        <v>0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8.75">
      <c r="A12" s="181"/>
      <c r="B12" s="14" t="s">
        <v>329</v>
      </c>
      <c r="C12" s="12">
        <f>+'مرحلة أولى جنسية'!S18</f>
        <v>198</v>
      </c>
      <c r="D12" s="12">
        <f>+'مرحلة أولى جنسية'!T18</f>
        <v>34</v>
      </c>
      <c r="E12" s="12">
        <v>55</v>
      </c>
      <c r="F12" s="12">
        <v>16</v>
      </c>
      <c r="G12" s="12">
        <v>182</v>
      </c>
      <c r="H12" s="12">
        <v>27</v>
      </c>
      <c r="I12" s="12">
        <v>136</v>
      </c>
      <c r="J12" s="12">
        <v>12</v>
      </c>
      <c r="K12" s="12">
        <v>121</v>
      </c>
      <c r="L12" s="12">
        <v>18</v>
      </c>
      <c r="M12" s="12">
        <v>94</v>
      </c>
      <c r="N12" s="12">
        <v>16</v>
      </c>
      <c r="O12" s="12">
        <v>71</v>
      </c>
      <c r="P12" s="12">
        <v>14</v>
      </c>
      <c r="Q12" s="12">
        <v>55</v>
      </c>
      <c r="R12" s="12">
        <v>12</v>
      </c>
      <c r="S12" s="12">
        <v>47</v>
      </c>
      <c r="T12" s="12">
        <v>11</v>
      </c>
      <c r="U12" s="12">
        <v>42</v>
      </c>
      <c r="V12" s="12">
        <v>9</v>
      </c>
      <c r="W12" s="12">
        <v>0</v>
      </c>
      <c r="X12" s="12">
        <v>0</v>
      </c>
      <c r="Y12" s="12">
        <v>0</v>
      </c>
      <c r="Z12" s="12">
        <v>0</v>
      </c>
      <c r="AA12" s="55">
        <f t="shared" si="0"/>
        <v>1001</v>
      </c>
      <c r="AB12" s="55">
        <f t="shared" si="1"/>
        <v>169</v>
      </c>
      <c r="AC12" s="55">
        <f t="shared" si="2"/>
        <v>1170</v>
      </c>
      <c r="AD12" s="1">
        <v>198</v>
      </c>
      <c r="AE12" s="13">
        <v>34</v>
      </c>
      <c r="AF12" s="2">
        <f t="shared" si="3"/>
        <v>0</v>
      </c>
      <c r="AG12" s="2">
        <f t="shared" si="4"/>
        <v>0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8.75">
      <c r="A13" s="181"/>
      <c r="B13" s="14" t="s">
        <v>278</v>
      </c>
      <c r="C13" s="12">
        <f>+'مرحلة أولى جنسية'!S20</f>
        <v>143</v>
      </c>
      <c r="D13" s="12">
        <f>+'مرحلة أولى جنسية'!T20</f>
        <v>128</v>
      </c>
      <c r="E13" s="12">
        <v>87</v>
      </c>
      <c r="F13" s="12">
        <v>23</v>
      </c>
      <c r="G13" s="12">
        <v>77</v>
      </c>
      <c r="H13" s="12">
        <v>67</v>
      </c>
      <c r="I13" s="12">
        <v>74</v>
      </c>
      <c r="J13" s="12">
        <v>25</v>
      </c>
      <c r="K13" s="12">
        <v>77</v>
      </c>
      <c r="L13" s="12">
        <v>48</v>
      </c>
      <c r="M13" s="12">
        <v>59</v>
      </c>
      <c r="N13" s="12">
        <v>12</v>
      </c>
      <c r="O13" s="12">
        <v>48</v>
      </c>
      <c r="P13" s="12">
        <v>23</v>
      </c>
      <c r="Q13" s="12">
        <v>35</v>
      </c>
      <c r="R13" s="12">
        <v>9</v>
      </c>
      <c r="S13" s="12">
        <v>32</v>
      </c>
      <c r="T13" s="12">
        <v>8</v>
      </c>
      <c r="U13" s="12">
        <v>24</v>
      </c>
      <c r="V13" s="12">
        <v>7</v>
      </c>
      <c r="W13" s="12">
        <v>0</v>
      </c>
      <c r="X13" s="12">
        <v>0</v>
      </c>
      <c r="Y13" s="12">
        <v>0</v>
      </c>
      <c r="Z13" s="12">
        <v>0</v>
      </c>
      <c r="AA13" s="55">
        <f t="shared" si="0"/>
        <v>656</v>
      </c>
      <c r="AB13" s="55">
        <f t="shared" si="1"/>
        <v>350</v>
      </c>
      <c r="AC13" s="55">
        <f t="shared" si="2"/>
        <v>1006</v>
      </c>
      <c r="AD13" s="1">
        <v>143</v>
      </c>
      <c r="AE13" s="13">
        <v>128</v>
      </c>
      <c r="AF13" s="2">
        <f t="shared" si="3"/>
        <v>0</v>
      </c>
      <c r="AG13" s="2">
        <f t="shared" si="4"/>
        <v>0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8.75">
      <c r="A14" s="181"/>
      <c r="B14" s="14" t="s">
        <v>279</v>
      </c>
      <c r="C14" s="12">
        <f>+'مرحلة أولى جنسية'!S22</f>
        <v>94</v>
      </c>
      <c r="D14" s="12">
        <f>+'مرحلة أولى جنسية'!T22</f>
        <v>87</v>
      </c>
      <c r="E14" s="12">
        <v>32</v>
      </c>
      <c r="F14" s="12">
        <v>20</v>
      </c>
      <c r="G14" s="12">
        <v>37</v>
      </c>
      <c r="H14" s="12">
        <v>12</v>
      </c>
      <c r="I14" s="12">
        <v>28</v>
      </c>
      <c r="J14" s="12">
        <v>31</v>
      </c>
      <c r="K14" s="12">
        <v>44</v>
      </c>
      <c r="L14" s="12">
        <v>8</v>
      </c>
      <c r="M14" s="12">
        <v>32</v>
      </c>
      <c r="N14" s="12">
        <v>8</v>
      </c>
      <c r="O14" s="12">
        <v>22</v>
      </c>
      <c r="P14" s="12">
        <v>10</v>
      </c>
      <c r="Q14" s="12">
        <v>17</v>
      </c>
      <c r="R14" s="12">
        <v>8</v>
      </c>
      <c r="S14" s="12">
        <v>15</v>
      </c>
      <c r="T14" s="12">
        <v>7</v>
      </c>
      <c r="U14" s="12">
        <v>11</v>
      </c>
      <c r="V14" s="12">
        <v>4</v>
      </c>
      <c r="W14" s="12">
        <v>0</v>
      </c>
      <c r="X14" s="12">
        <v>0</v>
      </c>
      <c r="Y14" s="12">
        <v>0</v>
      </c>
      <c r="Z14" s="12">
        <v>0</v>
      </c>
      <c r="AA14" s="55">
        <f t="shared" si="0"/>
        <v>332</v>
      </c>
      <c r="AB14" s="55">
        <f t="shared" si="1"/>
        <v>195</v>
      </c>
      <c r="AC14" s="55">
        <f t="shared" si="2"/>
        <v>527</v>
      </c>
      <c r="AD14" s="1">
        <v>94</v>
      </c>
      <c r="AE14" s="13">
        <v>87</v>
      </c>
      <c r="AF14" s="2">
        <f t="shared" si="3"/>
        <v>0</v>
      </c>
      <c r="AG14" s="2">
        <f t="shared" si="4"/>
        <v>0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8.75">
      <c r="A15" s="181"/>
      <c r="B15" s="14" t="s">
        <v>280</v>
      </c>
      <c r="C15" s="12">
        <f>+'مرحلة أولى جنسية'!S24</f>
        <v>93</v>
      </c>
      <c r="D15" s="12">
        <f>+'مرحلة أولى جنسية'!T24</f>
        <v>23</v>
      </c>
      <c r="E15" s="12">
        <v>32</v>
      </c>
      <c r="F15" s="12">
        <v>4</v>
      </c>
      <c r="G15" s="12">
        <v>42</v>
      </c>
      <c r="H15" s="12">
        <v>7</v>
      </c>
      <c r="I15" s="12">
        <v>65</v>
      </c>
      <c r="J15" s="12">
        <v>7</v>
      </c>
      <c r="K15" s="12">
        <v>51</v>
      </c>
      <c r="L15" s="12">
        <v>9</v>
      </c>
      <c r="M15" s="12">
        <v>43</v>
      </c>
      <c r="N15" s="12">
        <v>8</v>
      </c>
      <c r="O15" s="12">
        <v>35</v>
      </c>
      <c r="P15" s="12">
        <v>7</v>
      </c>
      <c r="Q15" s="12">
        <v>28</v>
      </c>
      <c r="R15" s="12">
        <v>5</v>
      </c>
      <c r="S15" s="12">
        <v>21</v>
      </c>
      <c r="T15" s="12">
        <v>3</v>
      </c>
      <c r="U15" s="12">
        <v>18</v>
      </c>
      <c r="V15" s="12">
        <v>2</v>
      </c>
      <c r="W15" s="12">
        <v>0</v>
      </c>
      <c r="X15" s="12">
        <v>0</v>
      </c>
      <c r="Y15" s="12">
        <v>0</v>
      </c>
      <c r="Z15" s="12">
        <v>0</v>
      </c>
      <c r="AA15" s="55">
        <f t="shared" si="0"/>
        <v>428</v>
      </c>
      <c r="AB15" s="55">
        <f t="shared" si="1"/>
        <v>75</v>
      </c>
      <c r="AC15" s="55">
        <f t="shared" si="2"/>
        <v>503</v>
      </c>
      <c r="AD15" s="1">
        <v>93</v>
      </c>
      <c r="AE15" s="13">
        <v>23</v>
      </c>
      <c r="AF15" s="2">
        <f t="shared" si="3"/>
        <v>0</v>
      </c>
      <c r="AG15" s="2">
        <f t="shared" si="4"/>
        <v>0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8.75">
      <c r="A16" s="181"/>
      <c r="B16" s="14" t="s">
        <v>281</v>
      </c>
      <c r="C16" s="12">
        <f>+'مرحلة أولى جنسية'!S26</f>
        <v>135</v>
      </c>
      <c r="D16" s="12">
        <f>+'مرحلة أولى جنسية'!T26</f>
        <v>37</v>
      </c>
      <c r="E16" s="12">
        <v>61</v>
      </c>
      <c r="F16" s="12">
        <v>12</v>
      </c>
      <c r="G16" s="12">
        <v>140</v>
      </c>
      <c r="H16" s="12">
        <v>24</v>
      </c>
      <c r="I16" s="12">
        <v>87</v>
      </c>
      <c r="J16" s="12">
        <v>8</v>
      </c>
      <c r="K16" s="12">
        <v>82</v>
      </c>
      <c r="L16" s="12">
        <v>14</v>
      </c>
      <c r="M16" s="12">
        <v>74</v>
      </c>
      <c r="N16" s="12">
        <v>8</v>
      </c>
      <c r="O16" s="12">
        <v>75</v>
      </c>
      <c r="P16" s="12">
        <v>9</v>
      </c>
      <c r="Q16" s="12">
        <v>43</v>
      </c>
      <c r="R16" s="12">
        <v>7</v>
      </c>
      <c r="S16" s="12">
        <v>40</v>
      </c>
      <c r="T16" s="12">
        <v>6</v>
      </c>
      <c r="U16" s="12">
        <v>28</v>
      </c>
      <c r="V16" s="12">
        <v>2</v>
      </c>
      <c r="W16" s="12">
        <v>0</v>
      </c>
      <c r="X16" s="12">
        <v>0</v>
      </c>
      <c r="Y16" s="12">
        <v>0</v>
      </c>
      <c r="Z16" s="12">
        <v>0</v>
      </c>
      <c r="AA16" s="55">
        <f t="shared" si="0"/>
        <v>765</v>
      </c>
      <c r="AB16" s="55">
        <f t="shared" si="1"/>
        <v>127</v>
      </c>
      <c r="AC16" s="55">
        <f t="shared" si="2"/>
        <v>892</v>
      </c>
      <c r="AD16" s="1">
        <v>135</v>
      </c>
      <c r="AE16" s="13">
        <v>37</v>
      </c>
      <c r="AF16" s="2">
        <f t="shared" si="3"/>
        <v>0</v>
      </c>
      <c r="AG16" s="2">
        <f t="shared" si="4"/>
        <v>0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8.75">
      <c r="A17" s="181"/>
      <c r="B17" s="14" t="s">
        <v>330</v>
      </c>
      <c r="C17" s="12">
        <f>SUM(C10:C16)</f>
        <v>968</v>
      </c>
      <c r="D17" s="12">
        <f aca="true" t="shared" si="5" ref="D17:Z17">SUM(D10:D16)</f>
        <v>417</v>
      </c>
      <c r="E17" s="12">
        <f t="shared" si="5"/>
        <v>423</v>
      </c>
      <c r="F17" s="12">
        <f t="shared" si="5"/>
        <v>132</v>
      </c>
      <c r="G17" s="12">
        <f t="shared" si="5"/>
        <v>700</v>
      </c>
      <c r="H17" s="12">
        <f t="shared" si="5"/>
        <v>241</v>
      </c>
      <c r="I17" s="12">
        <f t="shared" si="5"/>
        <v>550</v>
      </c>
      <c r="J17" s="12">
        <f t="shared" si="5"/>
        <v>123</v>
      </c>
      <c r="K17" s="12">
        <f t="shared" si="5"/>
        <v>539</v>
      </c>
      <c r="L17" s="12">
        <f t="shared" si="5"/>
        <v>144</v>
      </c>
      <c r="M17" s="12">
        <f t="shared" si="5"/>
        <v>435</v>
      </c>
      <c r="N17" s="12">
        <f t="shared" si="5"/>
        <v>74</v>
      </c>
      <c r="O17" s="12">
        <f t="shared" si="5"/>
        <v>347</v>
      </c>
      <c r="P17" s="12">
        <f t="shared" si="5"/>
        <v>94</v>
      </c>
      <c r="Q17" s="12">
        <f t="shared" si="5"/>
        <v>251</v>
      </c>
      <c r="R17" s="12">
        <f t="shared" si="5"/>
        <v>58</v>
      </c>
      <c r="S17" s="12">
        <f t="shared" si="5"/>
        <v>207</v>
      </c>
      <c r="T17" s="12">
        <f t="shared" si="5"/>
        <v>49</v>
      </c>
      <c r="U17" s="12">
        <f t="shared" si="5"/>
        <v>166</v>
      </c>
      <c r="V17" s="12">
        <f t="shared" si="5"/>
        <v>39</v>
      </c>
      <c r="W17" s="12">
        <f t="shared" si="5"/>
        <v>0</v>
      </c>
      <c r="X17" s="12">
        <f t="shared" si="5"/>
        <v>0</v>
      </c>
      <c r="Y17" s="12">
        <f t="shared" si="5"/>
        <v>0</v>
      </c>
      <c r="Z17" s="12">
        <f t="shared" si="5"/>
        <v>0</v>
      </c>
      <c r="AA17" s="55">
        <f t="shared" si="0"/>
        <v>4586</v>
      </c>
      <c r="AB17" s="55">
        <f t="shared" si="1"/>
        <v>1371</v>
      </c>
      <c r="AC17" s="55">
        <f t="shared" si="2"/>
        <v>5957</v>
      </c>
      <c r="AD17" s="1">
        <v>969</v>
      </c>
      <c r="AE17" s="1">
        <v>417</v>
      </c>
      <c r="AF17" s="2">
        <f t="shared" si="3"/>
        <v>-1</v>
      </c>
      <c r="AG17" s="2">
        <f t="shared" si="4"/>
        <v>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8.75">
      <c r="A18" s="182" t="s">
        <v>331</v>
      </c>
      <c r="B18" s="14" t="s">
        <v>332</v>
      </c>
      <c r="C18" s="12">
        <f>+'مرحلة أولى جنسية'!S30</f>
        <v>110</v>
      </c>
      <c r="D18" s="12">
        <f>+'مرحلة أولى جنسية'!T30</f>
        <v>16</v>
      </c>
      <c r="E18" s="12">
        <v>61</v>
      </c>
      <c r="F18" s="12">
        <v>9</v>
      </c>
      <c r="G18" s="12">
        <v>85</v>
      </c>
      <c r="H18" s="12">
        <v>19</v>
      </c>
      <c r="I18" s="12">
        <v>73</v>
      </c>
      <c r="J18" s="12">
        <v>15</v>
      </c>
      <c r="K18" s="12">
        <v>64</v>
      </c>
      <c r="L18" s="12">
        <v>11</v>
      </c>
      <c r="M18" s="12">
        <v>52</v>
      </c>
      <c r="N18" s="12">
        <v>9</v>
      </c>
      <c r="O18" s="12">
        <v>33</v>
      </c>
      <c r="P18" s="12">
        <v>6</v>
      </c>
      <c r="Q18" s="12">
        <v>28</v>
      </c>
      <c r="R18" s="12">
        <v>4</v>
      </c>
      <c r="S18" s="12">
        <v>21</v>
      </c>
      <c r="T18" s="12">
        <v>3</v>
      </c>
      <c r="U18" s="12">
        <v>19</v>
      </c>
      <c r="V18" s="12">
        <v>2</v>
      </c>
      <c r="W18" s="12">
        <v>0</v>
      </c>
      <c r="X18" s="12">
        <v>0</v>
      </c>
      <c r="Y18" s="12">
        <v>0</v>
      </c>
      <c r="Z18" s="12">
        <v>0</v>
      </c>
      <c r="AA18" s="55">
        <f t="shared" si="0"/>
        <v>546</v>
      </c>
      <c r="AB18" s="55">
        <f t="shared" si="1"/>
        <v>94</v>
      </c>
      <c r="AC18" s="55">
        <f t="shared" si="2"/>
        <v>640</v>
      </c>
      <c r="AD18" s="1">
        <v>110</v>
      </c>
      <c r="AE18" s="1">
        <v>16</v>
      </c>
      <c r="AF18" s="2">
        <f t="shared" si="3"/>
        <v>0</v>
      </c>
      <c r="AG18" s="2">
        <f t="shared" si="4"/>
        <v>0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8.75">
      <c r="A19" s="182"/>
      <c r="B19" s="14" t="s">
        <v>333</v>
      </c>
      <c r="C19" s="12">
        <f>+'مرحلة أولى جنسية'!S32</f>
        <v>75</v>
      </c>
      <c r="D19" s="12">
        <f>+'مرحلة أولى جنسية'!T32</f>
        <v>22</v>
      </c>
      <c r="E19" s="12">
        <v>149</v>
      </c>
      <c r="F19" s="12">
        <v>25</v>
      </c>
      <c r="G19" s="12">
        <v>79</v>
      </c>
      <c r="H19" s="12">
        <v>21</v>
      </c>
      <c r="I19" s="12">
        <v>35</v>
      </c>
      <c r="J19" s="12">
        <v>10</v>
      </c>
      <c r="K19" s="12">
        <v>59</v>
      </c>
      <c r="L19" s="12">
        <v>6</v>
      </c>
      <c r="M19" s="12">
        <v>26</v>
      </c>
      <c r="N19" s="12">
        <v>8</v>
      </c>
      <c r="O19" s="12">
        <v>35</v>
      </c>
      <c r="P19" s="12">
        <v>10</v>
      </c>
      <c r="Q19" s="12">
        <v>30</v>
      </c>
      <c r="R19" s="12">
        <v>5</v>
      </c>
      <c r="S19" s="12">
        <v>20</v>
      </c>
      <c r="T19" s="12">
        <v>4</v>
      </c>
      <c r="U19" s="12">
        <v>16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55">
        <f t="shared" si="0"/>
        <v>524</v>
      </c>
      <c r="AB19" s="55">
        <f t="shared" si="1"/>
        <v>111</v>
      </c>
      <c r="AC19" s="55">
        <f t="shared" si="2"/>
        <v>635</v>
      </c>
      <c r="AD19" s="1">
        <v>75</v>
      </c>
      <c r="AE19" s="1">
        <v>22</v>
      </c>
      <c r="AF19" s="2">
        <f t="shared" si="3"/>
        <v>0</v>
      </c>
      <c r="AG19" s="2">
        <f t="shared" si="4"/>
        <v>0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8.75">
      <c r="A20" s="182"/>
      <c r="B20" s="14" t="s">
        <v>284</v>
      </c>
      <c r="C20" s="12">
        <f>+'مرحلة أولى جنسية'!S34</f>
        <v>58</v>
      </c>
      <c r="D20" s="12">
        <f>+'مرحلة أولى جنسية'!T34</f>
        <v>8</v>
      </c>
      <c r="E20" s="12">
        <v>45</v>
      </c>
      <c r="F20" s="12">
        <v>6</v>
      </c>
      <c r="G20" s="12">
        <v>72</v>
      </c>
      <c r="H20" s="12">
        <v>6</v>
      </c>
      <c r="I20" s="12">
        <v>48</v>
      </c>
      <c r="J20" s="12">
        <v>4</v>
      </c>
      <c r="K20" s="12">
        <v>45</v>
      </c>
      <c r="L20" s="12">
        <v>6</v>
      </c>
      <c r="M20" s="12">
        <v>42</v>
      </c>
      <c r="N20" s="12">
        <v>2</v>
      </c>
      <c r="O20" s="12">
        <v>32</v>
      </c>
      <c r="P20" s="12">
        <v>4</v>
      </c>
      <c r="Q20" s="12">
        <v>25</v>
      </c>
      <c r="R20" s="12">
        <v>3</v>
      </c>
      <c r="S20" s="12">
        <v>22</v>
      </c>
      <c r="T20" s="12">
        <v>2</v>
      </c>
      <c r="U20" s="12">
        <v>18</v>
      </c>
      <c r="V20" s="12">
        <v>2</v>
      </c>
      <c r="W20" s="12">
        <v>0</v>
      </c>
      <c r="X20" s="12">
        <v>0</v>
      </c>
      <c r="Y20" s="12">
        <v>0</v>
      </c>
      <c r="Z20" s="12">
        <v>0</v>
      </c>
      <c r="AA20" s="55">
        <f t="shared" si="0"/>
        <v>407</v>
      </c>
      <c r="AB20" s="55">
        <f t="shared" si="1"/>
        <v>43</v>
      </c>
      <c r="AC20" s="55">
        <f t="shared" si="2"/>
        <v>450</v>
      </c>
      <c r="AD20" s="1">
        <v>58</v>
      </c>
      <c r="AE20" s="1">
        <v>8</v>
      </c>
      <c r="AF20" s="2">
        <f t="shared" si="3"/>
        <v>0</v>
      </c>
      <c r="AG20" s="2">
        <f t="shared" si="4"/>
        <v>0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8.75">
      <c r="A21" s="182"/>
      <c r="B21" s="14" t="s">
        <v>285</v>
      </c>
      <c r="C21" s="12">
        <f>+'مرحلة أولى جنسية'!S36</f>
        <v>45</v>
      </c>
      <c r="D21" s="12">
        <f>+'مرحلة أولى جنسية'!T36</f>
        <v>16</v>
      </c>
      <c r="E21" s="12">
        <v>35</v>
      </c>
      <c r="F21" s="12">
        <v>13</v>
      </c>
      <c r="G21" s="12">
        <v>44</v>
      </c>
      <c r="H21" s="12">
        <v>4</v>
      </c>
      <c r="I21" s="12">
        <v>12</v>
      </c>
      <c r="J21" s="12">
        <v>6</v>
      </c>
      <c r="K21" s="12">
        <v>32</v>
      </c>
      <c r="L21" s="12">
        <v>3</v>
      </c>
      <c r="M21" s="12">
        <v>28</v>
      </c>
      <c r="N21" s="12">
        <v>5</v>
      </c>
      <c r="O21" s="12">
        <v>25</v>
      </c>
      <c r="P21" s="12">
        <v>2</v>
      </c>
      <c r="Q21" s="12">
        <v>19</v>
      </c>
      <c r="R21" s="12">
        <v>3</v>
      </c>
      <c r="S21" s="12">
        <v>16</v>
      </c>
      <c r="T21" s="12">
        <v>4</v>
      </c>
      <c r="U21" s="12">
        <v>12</v>
      </c>
      <c r="V21" s="12">
        <v>2</v>
      </c>
      <c r="W21" s="12">
        <v>0</v>
      </c>
      <c r="X21" s="12">
        <v>0</v>
      </c>
      <c r="Y21" s="12">
        <v>0</v>
      </c>
      <c r="Z21" s="12">
        <v>0</v>
      </c>
      <c r="AA21" s="55">
        <f t="shared" si="0"/>
        <v>268</v>
      </c>
      <c r="AB21" s="55">
        <f t="shared" si="1"/>
        <v>58</v>
      </c>
      <c r="AC21" s="55">
        <f t="shared" si="2"/>
        <v>326</v>
      </c>
      <c r="AD21" s="1">
        <v>45</v>
      </c>
      <c r="AE21" s="13">
        <v>16</v>
      </c>
      <c r="AF21" s="2">
        <f t="shared" si="3"/>
        <v>0</v>
      </c>
      <c r="AG21" s="2">
        <f t="shared" si="4"/>
        <v>0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8.75">
      <c r="A22" s="182"/>
      <c r="B22" s="14" t="s">
        <v>334</v>
      </c>
      <c r="C22" s="12">
        <f>+'مرحلة أولى جنسية'!S38</f>
        <v>68</v>
      </c>
      <c r="D22" s="12">
        <f>+'مرحلة أولى جنسية'!T38</f>
        <v>19</v>
      </c>
      <c r="E22" s="12">
        <v>47</v>
      </c>
      <c r="F22" s="12">
        <v>4</v>
      </c>
      <c r="G22" s="12">
        <v>45</v>
      </c>
      <c r="H22" s="12">
        <v>5</v>
      </c>
      <c r="I22" s="12">
        <v>45</v>
      </c>
      <c r="J22" s="12">
        <v>4</v>
      </c>
      <c r="K22" s="12">
        <v>48</v>
      </c>
      <c r="L22" s="12">
        <v>7</v>
      </c>
      <c r="M22" s="12">
        <v>42</v>
      </c>
      <c r="N22" s="12">
        <v>8</v>
      </c>
      <c r="O22" s="12">
        <v>35</v>
      </c>
      <c r="P22" s="12">
        <v>7</v>
      </c>
      <c r="Q22" s="12">
        <v>27</v>
      </c>
      <c r="R22" s="12">
        <v>8</v>
      </c>
      <c r="S22" s="12">
        <v>24</v>
      </c>
      <c r="T22" s="12">
        <v>4</v>
      </c>
      <c r="U22" s="12">
        <v>17</v>
      </c>
      <c r="V22" s="12">
        <v>2</v>
      </c>
      <c r="W22" s="12">
        <v>0</v>
      </c>
      <c r="X22" s="12">
        <v>0</v>
      </c>
      <c r="Y22" s="12">
        <v>0</v>
      </c>
      <c r="Z22" s="12">
        <v>0</v>
      </c>
      <c r="AA22" s="55">
        <f t="shared" si="0"/>
        <v>398</v>
      </c>
      <c r="AB22" s="55">
        <f t="shared" si="1"/>
        <v>68</v>
      </c>
      <c r="AC22" s="55">
        <f t="shared" si="2"/>
        <v>466</v>
      </c>
      <c r="AD22" s="1">
        <v>68</v>
      </c>
      <c r="AE22" s="13">
        <v>19</v>
      </c>
      <c r="AF22" s="2">
        <f t="shared" si="3"/>
        <v>0</v>
      </c>
      <c r="AG22" s="2">
        <f t="shared" si="4"/>
        <v>0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8.75">
      <c r="A23" s="182"/>
      <c r="B23" s="14" t="s">
        <v>335</v>
      </c>
      <c r="C23" s="12">
        <f>+'مرحلة أولى جنسية'!S40</f>
        <v>47</v>
      </c>
      <c r="D23" s="12">
        <f>+'مرحلة أولى جنسية'!T40</f>
        <v>4</v>
      </c>
      <c r="E23" s="12">
        <v>25</v>
      </c>
      <c r="F23" s="12">
        <v>6</v>
      </c>
      <c r="G23" s="12">
        <v>15</v>
      </c>
      <c r="H23" s="12">
        <v>3</v>
      </c>
      <c r="I23" s="12">
        <v>28</v>
      </c>
      <c r="J23" s="12">
        <v>2</v>
      </c>
      <c r="K23" s="12">
        <v>27</v>
      </c>
      <c r="L23" s="12">
        <v>2</v>
      </c>
      <c r="M23" s="12">
        <v>24</v>
      </c>
      <c r="N23" s="12">
        <v>2</v>
      </c>
      <c r="O23" s="12">
        <v>18</v>
      </c>
      <c r="P23" s="12">
        <v>0</v>
      </c>
      <c r="Q23" s="12">
        <v>16</v>
      </c>
      <c r="R23" s="12">
        <v>2</v>
      </c>
      <c r="S23" s="12">
        <v>17</v>
      </c>
      <c r="T23" s="12">
        <v>0</v>
      </c>
      <c r="U23" s="12">
        <v>15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55">
        <f t="shared" si="0"/>
        <v>232</v>
      </c>
      <c r="AB23" s="55">
        <f t="shared" si="1"/>
        <v>21</v>
      </c>
      <c r="AC23" s="55">
        <f t="shared" si="2"/>
        <v>253</v>
      </c>
      <c r="AD23" s="1">
        <v>47</v>
      </c>
      <c r="AE23" s="13">
        <v>4</v>
      </c>
      <c r="AF23" s="2">
        <f t="shared" si="3"/>
        <v>0</v>
      </c>
      <c r="AG23" s="2">
        <f t="shared" si="4"/>
        <v>0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8.75">
      <c r="A24" s="182"/>
      <c r="B24" s="14" t="s">
        <v>288</v>
      </c>
      <c r="C24" s="12">
        <f>+'مرحلة أولى جنسية'!S42</f>
        <v>2</v>
      </c>
      <c r="D24" s="12">
        <f>+'مرحلة أولى جنسية'!T42</f>
        <v>0</v>
      </c>
      <c r="E24" s="12">
        <v>3</v>
      </c>
      <c r="F24" s="12">
        <v>1</v>
      </c>
      <c r="G24" s="12">
        <v>2</v>
      </c>
      <c r="H24" s="12">
        <v>0</v>
      </c>
      <c r="I24" s="12">
        <v>2</v>
      </c>
      <c r="J24" s="12">
        <v>0</v>
      </c>
      <c r="K24" s="12">
        <v>2</v>
      </c>
      <c r="L24" s="12">
        <v>0</v>
      </c>
      <c r="M24" s="12">
        <v>1</v>
      </c>
      <c r="N24" s="12">
        <v>0</v>
      </c>
      <c r="O24" s="12">
        <v>1</v>
      </c>
      <c r="P24" s="12">
        <v>0</v>
      </c>
      <c r="Q24" s="12">
        <v>1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55">
        <f t="shared" si="0"/>
        <v>14</v>
      </c>
      <c r="AB24" s="55">
        <f t="shared" si="1"/>
        <v>1</v>
      </c>
      <c r="AC24" s="55">
        <f t="shared" si="2"/>
        <v>15</v>
      </c>
      <c r="AD24" s="1">
        <v>2</v>
      </c>
      <c r="AE24" s="13">
        <v>0</v>
      </c>
      <c r="AF24" s="2">
        <f t="shared" si="3"/>
        <v>0</v>
      </c>
      <c r="AG24" s="2">
        <f t="shared" si="4"/>
        <v>0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24">
      <c r="A25" s="182"/>
      <c r="B25" s="14" t="s">
        <v>289</v>
      </c>
      <c r="C25" s="12">
        <f>+'مرحلة أولى جنسية'!S44</f>
        <v>29</v>
      </c>
      <c r="D25" s="12">
        <f>+'مرحلة أولى جنسية'!T44</f>
        <v>17</v>
      </c>
      <c r="E25" s="12">
        <v>27</v>
      </c>
      <c r="F25" s="12">
        <v>24</v>
      </c>
      <c r="G25" s="12">
        <v>30</v>
      </c>
      <c r="H25" s="12">
        <v>15</v>
      </c>
      <c r="I25" s="12">
        <v>28</v>
      </c>
      <c r="J25" s="12">
        <v>7</v>
      </c>
      <c r="K25" s="12">
        <v>26</v>
      </c>
      <c r="L25" s="12">
        <v>13</v>
      </c>
      <c r="M25" s="12">
        <v>21</v>
      </c>
      <c r="N25" s="12">
        <v>15</v>
      </c>
      <c r="O25" s="12">
        <v>20</v>
      </c>
      <c r="P25" s="12">
        <v>7</v>
      </c>
      <c r="Q25" s="12">
        <v>18</v>
      </c>
      <c r="R25" s="12">
        <v>5</v>
      </c>
      <c r="S25" s="12">
        <v>15</v>
      </c>
      <c r="T25" s="12">
        <v>3</v>
      </c>
      <c r="U25" s="12">
        <v>8</v>
      </c>
      <c r="V25" s="12">
        <v>1</v>
      </c>
      <c r="W25" s="12">
        <v>0</v>
      </c>
      <c r="X25" s="12">
        <v>0</v>
      </c>
      <c r="Y25" s="12">
        <v>0</v>
      </c>
      <c r="Z25" s="12">
        <v>0</v>
      </c>
      <c r="AA25" s="55">
        <f t="shared" si="0"/>
        <v>222</v>
      </c>
      <c r="AB25" s="55">
        <f t="shared" si="1"/>
        <v>107</v>
      </c>
      <c r="AC25" s="55">
        <f t="shared" si="2"/>
        <v>329</v>
      </c>
      <c r="AD25" s="1">
        <v>29</v>
      </c>
      <c r="AE25" s="13">
        <v>17</v>
      </c>
      <c r="AF25" s="2">
        <f t="shared" si="3"/>
        <v>0</v>
      </c>
      <c r="AG25" s="2">
        <f t="shared" si="4"/>
        <v>0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8.75">
      <c r="A26" s="183"/>
      <c r="B26" s="14" t="s">
        <v>267</v>
      </c>
      <c r="C26" s="12">
        <f>SUM(C18:C25)</f>
        <v>434</v>
      </c>
      <c r="D26" s="12">
        <f aca="true" t="shared" si="6" ref="D26:Z26">SUM(D18:D25)</f>
        <v>102</v>
      </c>
      <c r="E26" s="12">
        <f t="shared" si="6"/>
        <v>392</v>
      </c>
      <c r="F26" s="12">
        <f t="shared" si="6"/>
        <v>88</v>
      </c>
      <c r="G26" s="12">
        <f t="shared" si="6"/>
        <v>372</v>
      </c>
      <c r="H26" s="12">
        <f t="shared" si="6"/>
        <v>73</v>
      </c>
      <c r="I26" s="12">
        <f t="shared" si="6"/>
        <v>271</v>
      </c>
      <c r="J26" s="12">
        <f t="shared" si="6"/>
        <v>48</v>
      </c>
      <c r="K26" s="12">
        <f t="shared" si="6"/>
        <v>303</v>
      </c>
      <c r="L26" s="12">
        <f t="shared" si="6"/>
        <v>48</v>
      </c>
      <c r="M26" s="12">
        <f t="shared" si="6"/>
        <v>236</v>
      </c>
      <c r="N26" s="12">
        <f t="shared" si="6"/>
        <v>49</v>
      </c>
      <c r="O26" s="12">
        <f t="shared" si="6"/>
        <v>199</v>
      </c>
      <c r="P26" s="12">
        <f t="shared" si="6"/>
        <v>36</v>
      </c>
      <c r="Q26" s="12">
        <f t="shared" si="6"/>
        <v>164</v>
      </c>
      <c r="R26" s="12">
        <f t="shared" si="6"/>
        <v>30</v>
      </c>
      <c r="S26" s="12">
        <f t="shared" si="6"/>
        <v>135</v>
      </c>
      <c r="T26" s="12">
        <f t="shared" si="6"/>
        <v>20</v>
      </c>
      <c r="U26" s="12">
        <f t="shared" si="6"/>
        <v>105</v>
      </c>
      <c r="V26" s="12">
        <f t="shared" si="6"/>
        <v>9</v>
      </c>
      <c r="W26" s="12">
        <f t="shared" si="6"/>
        <v>0</v>
      </c>
      <c r="X26" s="12">
        <f t="shared" si="6"/>
        <v>0</v>
      </c>
      <c r="Y26" s="12">
        <f t="shared" si="6"/>
        <v>0</v>
      </c>
      <c r="Z26" s="12">
        <f t="shared" si="6"/>
        <v>0</v>
      </c>
      <c r="AA26" s="55">
        <f t="shared" si="0"/>
        <v>2611</v>
      </c>
      <c r="AB26" s="55">
        <f t="shared" si="1"/>
        <v>503</v>
      </c>
      <c r="AC26" s="55">
        <f t="shared" si="2"/>
        <v>3114</v>
      </c>
      <c r="AD26" s="1">
        <v>434</v>
      </c>
      <c r="AE26" s="13">
        <v>100</v>
      </c>
      <c r="AF26" s="2">
        <f t="shared" si="3"/>
        <v>0</v>
      </c>
      <c r="AG26" s="2">
        <f t="shared" si="4"/>
        <v>2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8.75">
      <c r="A27" s="167" t="s">
        <v>290</v>
      </c>
      <c r="B27" s="168"/>
      <c r="C27" s="12">
        <f>+'مرحلة أولى جنسية'!S48</f>
        <v>76</v>
      </c>
      <c r="D27" s="12">
        <f>+'مرحلة أولى جنسية'!T48</f>
        <v>116</v>
      </c>
      <c r="E27" s="12">
        <v>55</v>
      </c>
      <c r="F27" s="12">
        <v>45</v>
      </c>
      <c r="G27" s="12">
        <v>42</v>
      </c>
      <c r="H27" s="12">
        <v>32</v>
      </c>
      <c r="I27" s="12">
        <v>23</v>
      </c>
      <c r="J27" s="12">
        <v>31</v>
      </c>
      <c r="K27" s="12">
        <v>47</v>
      </c>
      <c r="L27" s="12">
        <v>59</v>
      </c>
      <c r="M27" s="12">
        <v>37</v>
      </c>
      <c r="N27" s="12">
        <v>47</v>
      </c>
      <c r="O27" s="12">
        <v>27</v>
      </c>
      <c r="P27" s="12">
        <v>37</v>
      </c>
      <c r="Q27" s="12">
        <v>18</v>
      </c>
      <c r="R27" s="12">
        <v>27</v>
      </c>
      <c r="S27" s="12">
        <v>15</v>
      </c>
      <c r="T27" s="12">
        <v>25</v>
      </c>
      <c r="U27" s="12">
        <v>9</v>
      </c>
      <c r="V27" s="12">
        <v>24</v>
      </c>
      <c r="W27" s="12">
        <v>0</v>
      </c>
      <c r="X27" s="12">
        <v>0</v>
      </c>
      <c r="Y27" s="12">
        <v>0</v>
      </c>
      <c r="Z27" s="12">
        <v>0</v>
      </c>
      <c r="AA27" s="55">
        <f t="shared" si="0"/>
        <v>349</v>
      </c>
      <c r="AB27" s="55">
        <f t="shared" si="1"/>
        <v>443</v>
      </c>
      <c r="AC27" s="55">
        <f t="shared" si="2"/>
        <v>792</v>
      </c>
      <c r="AD27" s="1">
        <v>76</v>
      </c>
      <c r="AE27" s="13">
        <v>116</v>
      </c>
      <c r="AF27" s="2">
        <f t="shared" si="3"/>
        <v>0</v>
      </c>
      <c r="AG27" s="2">
        <f t="shared" si="4"/>
        <v>0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8.75">
      <c r="A28" s="162" t="s">
        <v>216</v>
      </c>
      <c r="B28" s="162"/>
      <c r="C28" s="12">
        <f>+'مرحلة أولى جنسية'!S50</f>
        <v>306</v>
      </c>
      <c r="D28" s="12">
        <f>+'مرحلة أولى جنسية'!T50</f>
        <v>220</v>
      </c>
      <c r="E28" s="12">
        <v>250</v>
      </c>
      <c r="F28" s="12">
        <v>119</v>
      </c>
      <c r="G28" s="12">
        <v>155</v>
      </c>
      <c r="H28" s="12">
        <v>71</v>
      </c>
      <c r="I28" s="12">
        <v>116</v>
      </c>
      <c r="J28" s="12">
        <v>64</v>
      </c>
      <c r="K28" s="12">
        <v>105</v>
      </c>
      <c r="L28" s="12">
        <v>52</v>
      </c>
      <c r="M28" s="12">
        <v>75</v>
      </c>
      <c r="N28" s="12">
        <v>42</v>
      </c>
      <c r="O28" s="12">
        <v>133</v>
      </c>
      <c r="P28" s="12">
        <v>34</v>
      </c>
      <c r="Q28" s="12">
        <v>98</v>
      </c>
      <c r="R28" s="12">
        <v>28</v>
      </c>
      <c r="S28" s="12">
        <v>53</v>
      </c>
      <c r="T28" s="12">
        <v>12</v>
      </c>
      <c r="U28" s="12">
        <v>36</v>
      </c>
      <c r="V28" s="12">
        <v>15</v>
      </c>
      <c r="W28" s="12">
        <v>0</v>
      </c>
      <c r="X28" s="12">
        <v>0</v>
      </c>
      <c r="Y28" s="12">
        <v>0</v>
      </c>
      <c r="Z28" s="12">
        <v>0</v>
      </c>
      <c r="AA28" s="55">
        <f t="shared" si="0"/>
        <v>1327</v>
      </c>
      <c r="AB28" s="55">
        <f t="shared" si="1"/>
        <v>657</v>
      </c>
      <c r="AC28" s="55">
        <f t="shared" si="2"/>
        <v>1984</v>
      </c>
      <c r="AD28" s="1">
        <v>306</v>
      </c>
      <c r="AE28" s="1">
        <v>220</v>
      </c>
      <c r="AF28" s="2">
        <f t="shared" si="3"/>
        <v>0</v>
      </c>
      <c r="AG28" s="2">
        <f t="shared" si="4"/>
        <v>0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8.75">
      <c r="A29" s="184" t="s">
        <v>291</v>
      </c>
      <c r="B29" s="12" t="s">
        <v>371</v>
      </c>
      <c r="C29" s="12">
        <f>+'مرحلة أولى جنسية'!S52</f>
        <v>68</v>
      </c>
      <c r="D29" s="12">
        <f>+'مرحلة أولى جنسية'!T52</f>
        <v>63</v>
      </c>
      <c r="E29" s="12">
        <v>24</v>
      </c>
      <c r="F29" s="12">
        <v>13</v>
      </c>
      <c r="G29" s="12">
        <v>14</v>
      </c>
      <c r="H29" s="12">
        <v>13</v>
      </c>
      <c r="I29" s="12">
        <v>11</v>
      </c>
      <c r="J29" s="12">
        <v>8</v>
      </c>
      <c r="K29" s="12">
        <v>18</v>
      </c>
      <c r="L29" s="12">
        <v>11</v>
      </c>
      <c r="M29" s="12">
        <v>17</v>
      </c>
      <c r="N29" s="12">
        <v>9</v>
      </c>
      <c r="O29" s="12">
        <v>15</v>
      </c>
      <c r="P29" s="12">
        <v>12</v>
      </c>
      <c r="Q29" s="12">
        <v>10</v>
      </c>
      <c r="R29" s="12">
        <v>3</v>
      </c>
      <c r="S29" s="12">
        <v>21</v>
      </c>
      <c r="T29" s="12">
        <v>21</v>
      </c>
      <c r="U29" s="12">
        <v>11</v>
      </c>
      <c r="V29" s="12">
        <v>1</v>
      </c>
      <c r="W29" s="12">
        <v>0</v>
      </c>
      <c r="X29" s="12">
        <v>0</v>
      </c>
      <c r="Y29" s="12">
        <v>0</v>
      </c>
      <c r="Z29" s="12">
        <v>0</v>
      </c>
      <c r="AA29" s="55">
        <f t="shared" si="0"/>
        <v>209</v>
      </c>
      <c r="AB29" s="55">
        <f t="shared" si="1"/>
        <v>154</v>
      </c>
      <c r="AC29" s="55">
        <f t="shared" si="2"/>
        <v>363</v>
      </c>
      <c r="AD29" s="15">
        <v>68</v>
      </c>
      <c r="AE29" s="16">
        <v>63</v>
      </c>
      <c r="AF29" s="2">
        <f t="shared" si="3"/>
        <v>0</v>
      </c>
      <c r="AG29" s="2">
        <f t="shared" si="4"/>
        <v>0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8.75">
      <c r="A30" s="185"/>
      <c r="B30" s="12" t="s">
        <v>369</v>
      </c>
      <c r="C30" s="12">
        <f>+'مرحلة أولى جنسية'!S54</f>
        <v>79</v>
      </c>
      <c r="D30" s="12">
        <f>+'مرحلة أولى جنسية'!T54</f>
        <v>96</v>
      </c>
      <c r="E30" s="12">
        <v>63</v>
      </c>
      <c r="F30" s="12">
        <v>12</v>
      </c>
      <c r="G30" s="12">
        <v>32</v>
      </c>
      <c r="H30" s="12">
        <v>15</v>
      </c>
      <c r="I30" s="12">
        <v>20</v>
      </c>
      <c r="J30" s="12">
        <v>13</v>
      </c>
      <c r="K30" s="12">
        <v>13</v>
      </c>
      <c r="L30" s="12">
        <v>15</v>
      </c>
      <c r="M30" s="12">
        <v>12</v>
      </c>
      <c r="N30" s="12">
        <v>16</v>
      </c>
      <c r="O30" s="12">
        <v>20</v>
      </c>
      <c r="P30" s="12">
        <v>12</v>
      </c>
      <c r="Q30" s="12">
        <v>34</v>
      </c>
      <c r="R30" s="12">
        <v>13</v>
      </c>
      <c r="S30" s="12">
        <v>23</v>
      </c>
      <c r="T30" s="12">
        <v>12</v>
      </c>
      <c r="U30" s="12">
        <v>9</v>
      </c>
      <c r="V30" s="12">
        <v>10</v>
      </c>
      <c r="W30" s="12">
        <v>0</v>
      </c>
      <c r="X30" s="12">
        <v>0</v>
      </c>
      <c r="Y30" s="12">
        <v>0</v>
      </c>
      <c r="Z30" s="12">
        <v>0</v>
      </c>
      <c r="AA30" s="55">
        <f t="shared" si="0"/>
        <v>305</v>
      </c>
      <c r="AB30" s="55">
        <f t="shared" si="1"/>
        <v>214</v>
      </c>
      <c r="AC30" s="55">
        <f t="shared" si="2"/>
        <v>519</v>
      </c>
      <c r="AD30" s="15">
        <v>79</v>
      </c>
      <c r="AE30" s="16">
        <v>96</v>
      </c>
      <c r="AF30" s="2">
        <f t="shared" si="3"/>
        <v>0</v>
      </c>
      <c r="AG30" s="2">
        <f t="shared" si="4"/>
        <v>0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2" ht="18.75">
      <c r="A31" s="169" t="s">
        <v>370</v>
      </c>
      <c r="B31" s="169"/>
      <c r="C31" s="12">
        <f>+C29+C30</f>
        <v>147</v>
      </c>
      <c r="D31" s="12">
        <f aca="true" t="shared" si="7" ref="D31:Z31">+D29+D30</f>
        <v>159</v>
      </c>
      <c r="E31" s="12">
        <f t="shared" si="7"/>
        <v>87</v>
      </c>
      <c r="F31" s="12">
        <f t="shared" si="7"/>
        <v>25</v>
      </c>
      <c r="G31" s="12">
        <f t="shared" si="7"/>
        <v>46</v>
      </c>
      <c r="H31" s="12">
        <f t="shared" si="7"/>
        <v>28</v>
      </c>
      <c r="I31" s="12">
        <f t="shared" si="7"/>
        <v>31</v>
      </c>
      <c r="J31" s="12">
        <f t="shared" si="7"/>
        <v>21</v>
      </c>
      <c r="K31" s="12">
        <f t="shared" si="7"/>
        <v>31</v>
      </c>
      <c r="L31" s="12">
        <f t="shared" si="7"/>
        <v>26</v>
      </c>
      <c r="M31" s="12">
        <f t="shared" si="7"/>
        <v>29</v>
      </c>
      <c r="N31" s="12">
        <f t="shared" si="7"/>
        <v>25</v>
      </c>
      <c r="O31" s="12">
        <f t="shared" si="7"/>
        <v>35</v>
      </c>
      <c r="P31" s="12">
        <f t="shared" si="7"/>
        <v>24</v>
      </c>
      <c r="Q31" s="12">
        <f t="shared" si="7"/>
        <v>44</v>
      </c>
      <c r="R31" s="12">
        <f t="shared" si="7"/>
        <v>16</v>
      </c>
      <c r="S31" s="12">
        <f t="shared" si="7"/>
        <v>44</v>
      </c>
      <c r="T31" s="12">
        <f t="shared" si="7"/>
        <v>33</v>
      </c>
      <c r="U31" s="12">
        <f t="shared" si="7"/>
        <v>20</v>
      </c>
      <c r="V31" s="12">
        <f t="shared" si="7"/>
        <v>11</v>
      </c>
      <c r="W31" s="12">
        <f t="shared" si="7"/>
        <v>0</v>
      </c>
      <c r="X31" s="12">
        <f t="shared" si="7"/>
        <v>0</v>
      </c>
      <c r="Y31" s="12">
        <f t="shared" si="7"/>
        <v>0</v>
      </c>
      <c r="Z31" s="12">
        <f t="shared" si="7"/>
        <v>0</v>
      </c>
      <c r="AA31" s="55">
        <f t="shared" si="0"/>
        <v>514</v>
      </c>
      <c r="AB31" s="55">
        <f t="shared" si="1"/>
        <v>368</v>
      </c>
      <c r="AC31" s="55">
        <f t="shared" si="2"/>
        <v>882</v>
      </c>
      <c r="AD31" s="15">
        <v>147</v>
      </c>
      <c r="AE31" s="16">
        <v>132</v>
      </c>
      <c r="AF31" s="2">
        <f t="shared" si="3"/>
        <v>0</v>
      </c>
      <c r="AG31" s="2">
        <v>0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4" ht="18.75">
      <c r="A32" s="169" t="s">
        <v>217</v>
      </c>
      <c r="B32" s="169"/>
      <c r="C32" s="12">
        <f>+'مرحلة أولى جنسية'!S58</f>
        <v>372</v>
      </c>
      <c r="D32" s="12">
        <f>+'مرحلة أولى جنسية'!T58</f>
        <v>670</v>
      </c>
      <c r="E32" s="12">
        <v>75</v>
      </c>
      <c r="F32" s="12">
        <v>60</v>
      </c>
      <c r="G32" s="12">
        <v>62</v>
      </c>
      <c r="H32" s="12">
        <v>74</v>
      </c>
      <c r="I32" s="12">
        <v>54</v>
      </c>
      <c r="J32" s="12">
        <v>40</v>
      </c>
      <c r="K32" s="12">
        <v>45</v>
      </c>
      <c r="L32" s="12">
        <v>35</v>
      </c>
      <c r="M32" s="12">
        <v>59</v>
      </c>
      <c r="N32" s="12">
        <v>40</v>
      </c>
      <c r="O32" s="12">
        <v>65</v>
      </c>
      <c r="P32" s="12">
        <v>18</v>
      </c>
      <c r="Q32" s="12">
        <v>33</v>
      </c>
      <c r="R32" s="12">
        <v>63</v>
      </c>
      <c r="S32" s="12">
        <v>30</v>
      </c>
      <c r="T32" s="12">
        <v>55</v>
      </c>
      <c r="U32" s="12">
        <v>29</v>
      </c>
      <c r="V32" s="12">
        <v>46</v>
      </c>
      <c r="W32" s="12">
        <v>0</v>
      </c>
      <c r="X32" s="12">
        <v>0</v>
      </c>
      <c r="Y32" s="12">
        <v>0</v>
      </c>
      <c r="Z32" s="12">
        <v>0</v>
      </c>
      <c r="AA32" s="55">
        <f t="shared" si="0"/>
        <v>824</v>
      </c>
      <c r="AB32" s="55">
        <f t="shared" si="1"/>
        <v>1101</v>
      </c>
      <c r="AC32" s="55">
        <f t="shared" si="2"/>
        <v>1925</v>
      </c>
      <c r="AD32" s="15">
        <v>372</v>
      </c>
      <c r="AE32" s="16">
        <v>670</v>
      </c>
      <c r="AF32" s="2">
        <f t="shared" si="3"/>
        <v>0</v>
      </c>
      <c r="AG32" s="2">
        <f t="shared" si="4"/>
        <v>0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162" t="s">
        <v>20</v>
      </c>
      <c r="B33" s="162"/>
      <c r="C33" s="12">
        <f>+'مرحلة أولى جنسية'!S60</f>
        <v>536</v>
      </c>
      <c r="D33" s="12">
        <f>+'مرحلة أولى جنسية'!T60</f>
        <v>241</v>
      </c>
      <c r="E33" s="12">
        <v>517</v>
      </c>
      <c r="F33" s="12">
        <v>148</v>
      </c>
      <c r="G33" s="12">
        <v>250</v>
      </c>
      <c r="H33" s="12">
        <v>175</v>
      </c>
      <c r="I33" s="12">
        <v>447</v>
      </c>
      <c r="J33" s="12">
        <v>142</v>
      </c>
      <c r="K33" s="12">
        <v>293</v>
      </c>
      <c r="L33" s="12">
        <v>228</v>
      </c>
      <c r="M33" s="12">
        <v>111</v>
      </c>
      <c r="N33" s="12">
        <v>38</v>
      </c>
      <c r="O33" s="12">
        <v>298</v>
      </c>
      <c r="P33" s="12">
        <v>200</v>
      </c>
      <c r="Q33" s="12">
        <v>471</v>
      </c>
      <c r="R33" s="12">
        <v>170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55">
        <f t="shared" si="0"/>
        <v>2923</v>
      </c>
      <c r="AB33" s="55">
        <f t="shared" si="1"/>
        <v>1342</v>
      </c>
      <c r="AC33" s="55">
        <f t="shared" si="2"/>
        <v>4265</v>
      </c>
      <c r="AD33" s="15">
        <v>536</v>
      </c>
      <c r="AE33" s="16">
        <v>241</v>
      </c>
      <c r="AF33" s="2">
        <f t="shared" si="3"/>
        <v>0</v>
      </c>
      <c r="AG33" s="2">
        <f t="shared" si="4"/>
        <v>0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181" t="s">
        <v>292</v>
      </c>
      <c r="B34" s="14" t="s">
        <v>21</v>
      </c>
      <c r="C34" s="10">
        <v>1535</v>
      </c>
      <c r="D34" s="10">
        <v>964</v>
      </c>
      <c r="E34" s="10">
        <v>55</v>
      </c>
      <c r="F34" s="10">
        <v>32</v>
      </c>
      <c r="G34" s="10">
        <v>675</v>
      </c>
      <c r="H34" s="10">
        <v>389</v>
      </c>
      <c r="I34" s="10">
        <v>75</v>
      </c>
      <c r="J34" s="10">
        <v>90</v>
      </c>
      <c r="K34" s="10">
        <v>145</v>
      </c>
      <c r="L34" s="10">
        <v>195</v>
      </c>
      <c r="M34" s="10">
        <v>344</v>
      </c>
      <c r="N34" s="10">
        <v>245</v>
      </c>
      <c r="O34" s="10">
        <v>388</v>
      </c>
      <c r="P34" s="10">
        <v>951</v>
      </c>
      <c r="Q34" s="10">
        <v>103</v>
      </c>
      <c r="R34" s="10">
        <v>209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55">
        <f t="shared" si="0"/>
        <v>3320</v>
      </c>
      <c r="AB34" s="55">
        <f t="shared" si="1"/>
        <v>3075</v>
      </c>
      <c r="AC34" s="55">
        <f t="shared" si="2"/>
        <v>6395</v>
      </c>
      <c r="AD34" s="15">
        <v>1175</v>
      </c>
      <c r="AE34" s="16">
        <v>2003</v>
      </c>
      <c r="AF34" s="2">
        <f t="shared" si="3"/>
        <v>360</v>
      </c>
      <c r="AG34" s="2">
        <f t="shared" si="4"/>
        <v>-1039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181"/>
      <c r="B35" s="14" t="s">
        <v>293</v>
      </c>
      <c r="C35" s="10">
        <v>1139</v>
      </c>
      <c r="D35" s="10">
        <v>685</v>
      </c>
      <c r="E35" s="10">
        <v>65</v>
      </c>
      <c r="F35" s="10">
        <v>14</v>
      </c>
      <c r="G35" s="10">
        <v>390</v>
      </c>
      <c r="H35" s="10">
        <v>253</v>
      </c>
      <c r="I35" s="10">
        <v>95</v>
      </c>
      <c r="J35" s="10">
        <v>98</v>
      </c>
      <c r="K35" s="10">
        <v>156</v>
      </c>
      <c r="L35" s="10">
        <v>175</v>
      </c>
      <c r="M35" s="10">
        <v>199</v>
      </c>
      <c r="N35" s="10">
        <v>245</v>
      </c>
      <c r="O35" s="10">
        <v>376</v>
      </c>
      <c r="P35" s="10">
        <v>550</v>
      </c>
      <c r="Q35" s="10">
        <v>78</v>
      </c>
      <c r="R35" s="10">
        <v>265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55">
        <f t="shared" si="0"/>
        <v>2498</v>
      </c>
      <c r="AB35" s="55">
        <f t="shared" si="1"/>
        <v>2285</v>
      </c>
      <c r="AC35" s="55">
        <f t="shared" si="2"/>
        <v>4783</v>
      </c>
      <c r="AD35" s="1">
        <v>819</v>
      </c>
      <c r="AE35" s="13">
        <v>1384</v>
      </c>
      <c r="AF35" s="2">
        <f t="shared" si="3"/>
        <v>320</v>
      </c>
      <c r="AG35" s="2">
        <f t="shared" si="4"/>
        <v>-699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181"/>
      <c r="B36" s="14" t="s">
        <v>22</v>
      </c>
      <c r="C36" s="10">
        <v>386</v>
      </c>
      <c r="D36" s="10">
        <v>304</v>
      </c>
      <c r="E36" s="10">
        <v>22</v>
      </c>
      <c r="F36" s="10">
        <v>35</v>
      </c>
      <c r="G36" s="10">
        <v>120</v>
      </c>
      <c r="H36" s="10">
        <v>129</v>
      </c>
      <c r="I36" s="10">
        <v>42</v>
      </c>
      <c r="J36" s="10">
        <v>65</v>
      </c>
      <c r="K36" s="10">
        <v>99</v>
      </c>
      <c r="L36" s="10">
        <v>99</v>
      </c>
      <c r="M36" s="10">
        <v>78</v>
      </c>
      <c r="N36" s="10">
        <v>201</v>
      </c>
      <c r="O36" s="10">
        <v>245</v>
      </c>
      <c r="P36" s="10">
        <v>254</v>
      </c>
      <c r="Q36" s="10">
        <v>35</v>
      </c>
      <c r="R36" s="10">
        <v>272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55">
        <f t="shared" si="0"/>
        <v>1027</v>
      </c>
      <c r="AB36" s="55">
        <f t="shared" si="1"/>
        <v>1359</v>
      </c>
      <c r="AC36" s="55">
        <f t="shared" si="2"/>
        <v>2386</v>
      </c>
      <c r="AD36" s="1">
        <v>358</v>
      </c>
      <c r="AE36" s="13">
        <v>1083</v>
      </c>
      <c r="AF36" s="2">
        <f t="shared" si="3"/>
        <v>28</v>
      </c>
      <c r="AG36" s="2">
        <f t="shared" si="4"/>
        <v>-779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181"/>
      <c r="B37" s="14" t="s">
        <v>294</v>
      </c>
      <c r="C37" s="10">
        <v>15</v>
      </c>
      <c r="D37" s="10">
        <v>17</v>
      </c>
      <c r="E37" s="10">
        <v>4</v>
      </c>
      <c r="F37" s="10">
        <v>5</v>
      </c>
      <c r="G37" s="10">
        <v>9</v>
      </c>
      <c r="H37" s="10">
        <v>8</v>
      </c>
      <c r="I37" s="10">
        <v>3</v>
      </c>
      <c r="J37" s="10">
        <v>3</v>
      </c>
      <c r="K37" s="10">
        <v>7</v>
      </c>
      <c r="L37" s="10">
        <v>6</v>
      </c>
      <c r="M37" s="10">
        <v>2</v>
      </c>
      <c r="N37" s="10">
        <v>2</v>
      </c>
      <c r="O37" s="10">
        <v>15</v>
      </c>
      <c r="P37" s="10">
        <v>13</v>
      </c>
      <c r="Q37" s="10">
        <v>2</v>
      </c>
      <c r="R37" s="10">
        <v>1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55">
        <f t="shared" si="0"/>
        <v>57</v>
      </c>
      <c r="AB37" s="55">
        <f t="shared" si="1"/>
        <v>55</v>
      </c>
      <c r="AC37" s="55">
        <f t="shared" si="2"/>
        <v>112</v>
      </c>
      <c r="AD37" s="1">
        <v>15</v>
      </c>
      <c r="AE37" s="13">
        <v>17</v>
      </c>
      <c r="AF37" s="2">
        <f t="shared" si="3"/>
        <v>0</v>
      </c>
      <c r="AG37" s="2">
        <f t="shared" si="4"/>
        <v>0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181"/>
      <c r="B38" s="14" t="s">
        <v>295</v>
      </c>
      <c r="C38" s="10">
        <v>58</v>
      </c>
      <c r="D38" s="10">
        <v>82</v>
      </c>
      <c r="E38" s="10">
        <v>12</v>
      </c>
      <c r="F38" s="10">
        <v>11</v>
      </c>
      <c r="G38" s="10">
        <v>18</v>
      </c>
      <c r="H38" s="10">
        <v>34</v>
      </c>
      <c r="I38" s="10">
        <v>9</v>
      </c>
      <c r="J38" s="10">
        <v>14</v>
      </c>
      <c r="K38" s="10">
        <v>19</v>
      </c>
      <c r="L38" s="10">
        <v>28</v>
      </c>
      <c r="M38" s="10">
        <v>11</v>
      </c>
      <c r="N38" s="10">
        <v>15</v>
      </c>
      <c r="O38" s="10">
        <v>9</v>
      </c>
      <c r="P38" s="10">
        <v>7</v>
      </c>
      <c r="Q38" s="10">
        <v>9</v>
      </c>
      <c r="R38" s="10">
        <v>10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55">
        <f t="shared" si="0"/>
        <v>145</v>
      </c>
      <c r="AB38" s="55">
        <f t="shared" si="1"/>
        <v>201</v>
      </c>
      <c r="AC38" s="55">
        <f t="shared" si="2"/>
        <v>346</v>
      </c>
      <c r="AD38" s="1">
        <v>58</v>
      </c>
      <c r="AE38" s="13">
        <v>82</v>
      </c>
      <c r="AF38" s="2">
        <f t="shared" si="3"/>
        <v>0</v>
      </c>
      <c r="AG38" s="2">
        <f t="shared" si="4"/>
        <v>0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181"/>
      <c r="B39" s="14" t="s">
        <v>296</v>
      </c>
      <c r="C39" s="10">
        <v>350</v>
      </c>
      <c r="D39" s="10">
        <v>385</v>
      </c>
      <c r="E39" s="10">
        <v>50</v>
      </c>
      <c r="F39" s="10">
        <v>22</v>
      </c>
      <c r="G39" s="10">
        <v>130</v>
      </c>
      <c r="H39" s="10">
        <v>114</v>
      </c>
      <c r="I39" s="10">
        <v>43</v>
      </c>
      <c r="J39" s="10">
        <v>80</v>
      </c>
      <c r="K39" s="10">
        <v>142</v>
      </c>
      <c r="L39" s="10">
        <v>120</v>
      </c>
      <c r="M39" s="10">
        <v>38</v>
      </c>
      <c r="N39" s="10">
        <v>57</v>
      </c>
      <c r="O39" s="10">
        <v>120</v>
      </c>
      <c r="P39" s="10">
        <v>141</v>
      </c>
      <c r="Q39" s="10">
        <v>45</v>
      </c>
      <c r="R39" s="10">
        <v>45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55">
        <f t="shared" si="0"/>
        <v>918</v>
      </c>
      <c r="AB39" s="55">
        <f t="shared" si="1"/>
        <v>964</v>
      </c>
      <c r="AC39" s="55">
        <f t="shared" si="2"/>
        <v>1882</v>
      </c>
      <c r="AD39" s="1">
        <v>364</v>
      </c>
      <c r="AE39" s="13">
        <v>442</v>
      </c>
      <c r="AF39" s="2">
        <f t="shared" si="3"/>
        <v>-14</v>
      </c>
      <c r="AG39" s="2">
        <f t="shared" si="4"/>
        <v>-57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181"/>
      <c r="B40" s="14" t="s">
        <v>297</v>
      </c>
      <c r="C40" s="10">
        <v>241</v>
      </c>
      <c r="D40" s="10">
        <v>335</v>
      </c>
      <c r="E40" s="10">
        <v>81</v>
      </c>
      <c r="F40" s="10">
        <v>15</v>
      </c>
      <c r="G40" s="10">
        <v>104</v>
      </c>
      <c r="H40" s="10">
        <v>128</v>
      </c>
      <c r="I40" s="10">
        <v>46</v>
      </c>
      <c r="J40" s="10">
        <v>47</v>
      </c>
      <c r="K40" s="10">
        <v>113</v>
      </c>
      <c r="L40" s="10">
        <v>114</v>
      </c>
      <c r="M40" s="10">
        <v>51</v>
      </c>
      <c r="N40" s="10">
        <v>53</v>
      </c>
      <c r="O40" s="10">
        <v>42</v>
      </c>
      <c r="P40" s="10">
        <v>72</v>
      </c>
      <c r="Q40" s="10">
        <v>37</v>
      </c>
      <c r="R40" s="10">
        <v>49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55">
        <f t="shared" si="0"/>
        <v>715</v>
      </c>
      <c r="AB40" s="55">
        <f t="shared" si="1"/>
        <v>813</v>
      </c>
      <c r="AC40" s="55">
        <f t="shared" si="2"/>
        <v>1528</v>
      </c>
      <c r="AD40" s="1">
        <v>290</v>
      </c>
      <c r="AE40" s="13">
        <v>335</v>
      </c>
      <c r="AF40" s="2">
        <f t="shared" si="3"/>
        <v>-49</v>
      </c>
      <c r="AG40" s="2">
        <f t="shared" si="4"/>
        <v>0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181"/>
      <c r="B41" s="14" t="s">
        <v>228</v>
      </c>
      <c r="C41" s="10">
        <v>259</v>
      </c>
      <c r="D41" s="10">
        <v>336</v>
      </c>
      <c r="E41" s="10">
        <v>25</v>
      </c>
      <c r="F41" s="10">
        <v>10</v>
      </c>
      <c r="G41" s="10">
        <v>165</v>
      </c>
      <c r="H41" s="10">
        <v>141</v>
      </c>
      <c r="I41" s="10">
        <v>45</v>
      </c>
      <c r="J41" s="10">
        <v>91</v>
      </c>
      <c r="K41" s="10">
        <v>135</v>
      </c>
      <c r="L41" s="10">
        <v>129</v>
      </c>
      <c r="M41" s="10">
        <v>57</v>
      </c>
      <c r="N41" s="10">
        <v>73</v>
      </c>
      <c r="O41" s="10">
        <v>115</v>
      </c>
      <c r="P41" s="10">
        <v>117</v>
      </c>
      <c r="Q41" s="10">
        <v>41</v>
      </c>
      <c r="R41" s="10">
        <v>64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55">
        <f t="shared" si="0"/>
        <v>842</v>
      </c>
      <c r="AB41" s="55">
        <f t="shared" si="1"/>
        <v>961</v>
      </c>
      <c r="AC41" s="55">
        <f t="shared" si="2"/>
        <v>1803</v>
      </c>
      <c r="AD41" s="1">
        <v>375</v>
      </c>
      <c r="AE41" s="13">
        <v>444</v>
      </c>
      <c r="AF41" s="2">
        <f t="shared" si="3"/>
        <v>-116</v>
      </c>
      <c r="AG41" s="2">
        <f t="shared" si="4"/>
        <v>-108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181"/>
      <c r="B42" s="14" t="s">
        <v>298</v>
      </c>
      <c r="C42" s="10">
        <v>290</v>
      </c>
      <c r="D42" s="10">
        <v>448</v>
      </c>
      <c r="E42" s="10">
        <v>75</v>
      </c>
      <c r="F42" s="10">
        <v>34</v>
      </c>
      <c r="G42" s="10">
        <v>100</v>
      </c>
      <c r="H42" s="10">
        <v>135</v>
      </c>
      <c r="I42" s="10">
        <v>31</v>
      </c>
      <c r="J42" s="10">
        <v>65</v>
      </c>
      <c r="K42" s="10">
        <v>95</v>
      </c>
      <c r="L42" s="10">
        <v>120</v>
      </c>
      <c r="M42" s="10">
        <v>20</v>
      </c>
      <c r="N42" s="10">
        <v>56</v>
      </c>
      <c r="O42" s="10">
        <v>45</v>
      </c>
      <c r="P42" s="10">
        <v>129</v>
      </c>
      <c r="Q42" s="10">
        <v>18</v>
      </c>
      <c r="R42" s="10">
        <v>50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55">
        <f t="shared" si="0"/>
        <v>674</v>
      </c>
      <c r="AB42" s="55">
        <f t="shared" si="1"/>
        <v>1037</v>
      </c>
      <c r="AC42" s="55">
        <f t="shared" si="2"/>
        <v>1711</v>
      </c>
      <c r="AD42" s="1">
        <v>207</v>
      </c>
      <c r="AE42" s="13">
        <v>442</v>
      </c>
      <c r="AF42" s="2">
        <f t="shared" si="3"/>
        <v>83</v>
      </c>
      <c r="AG42" s="2">
        <f t="shared" si="4"/>
        <v>6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181"/>
      <c r="B43" s="14" t="s">
        <v>299</v>
      </c>
      <c r="C43" s="10">
        <v>195</v>
      </c>
      <c r="D43" s="10">
        <v>75</v>
      </c>
      <c r="E43" s="10">
        <v>14</v>
      </c>
      <c r="F43" s="10">
        <v>129</v>
      </c>
      <c r="G43" s="10">
        <v>47</v>
      </c>
      <c r="H43" s="10">
        <v>31</v>
      </c>
      <c r="I43" s="10">
        <v>30</v>
      </c>
      <c r="J43" s="10">
        <v>13</v>
      </c>
      <c r="K43" s="10">
        <v>57</v>
      </c>
      <c r="L43" s="10">
        <v>32</v>
      </c>
      <c r="M43" s="10">
        <v>21</v>
      </c>
      <c r="N43" s="10">
        <v>11</v>
      </c>
      <c r="O43" s="10">
        <v>32</v>
      </c>
      <c r="P43" s="10">
        <v>29</v>
      </c>
      <c r="Q43" s="10">
        <v>24</v>
      </c>
      <c r="R43" s="10">
        <v>15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55">
        <f t="shared" si="0"/>
        <v>420</v>
      </c>
      <c r="AB43" s="55">
        <f t="shared" si="1"/>
        <v>335</v>
      </c>
      <c r="AC43" s="55">
        <f t="shared" si="2"/>
        <v>755</v>
      </c>
      <c r="AD43" s="1">
        <v>144</v>
      </c>
      <c r="AE43" s="13">
        <v>114</v>
      </c>
      <c r="AF43" s="2">
        <f t="shared" si="3"/>
        <v>51</v>
      </c>
      <c r="AG43" s="2">
        <f t="shared" si="4"/>
        <v>-39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181"/>
      <c r="B44" s="14" t="s">
        <v>300</v>
      </c>
      <c r="C44" s="12">
        <f>SUM(C34:C43)</f>
        <v>4468</v>
      </c>
      <c r="D44" s="12">
        <f aca="true" t="shared" si="8" ref="D44:Z44">SUM(D34:D43)</f>
        <v>3631</v>
      </c>
      <c r="E44" s="12">
        <f t="shared" si="8"/>
        <v>403</v>
      </c>
      <c r="F44" s="12">
        <f t="shared" si="8"/>
        <v>307</v>
      </c>
      <c r="G44" s="12">
        <f t="shared" si="8"/>
        <v>1758</v>
      </c>
      <c r="H44" s="12">
        <f t="shared" si="8"/>
        <v>1362</v>
      </c>
      <c r="I44" s="12">
        <f t="shared" si="8"/>
        <v>419</v>
      </c>
      <c r="J44" s="12">
        <f t="shared" si="8"/>
        <v>566</v>
      </c>
      <c r="K44" s="12">
        <f t="shared" si="8"/>
        <v>968</v>
      </c>
      <c r="L44" s="12">
        <f t="shared" si="8"/>
        <v>1018</v>
      </c>
      <c r="M44" s="12">
        <f t="shared" si="8"/>
        <v>821</v>
      </c>
      <c r="N44" s="12">
        <f t="shared" si="8"/>
        <v>958</v>
      </c>
      <c r="O44" s="12">
        <f t="shared" si="8"/>
        <v>1387</v>
      </c>
      <c r="P44" s="12">
        <f t="shared" si="8"/>
        <v>2263</v>
      </c>
      <c r="Q44" s="12">
        <f t="shared" si="8"/>
        <v>392</v>
      </c>
      <c r="R44" s="12">
        <f t="shared" si="8"/>
        <v>980</v>
      </c>
      <c r="S44" s="12">
        <f t="shared" si="8"/>
        <v>0</v>
      </c>
      <c r="T44" s="12">
        <f t="shared" si="8"/>
        <v>0</v>
      </c>
      <c r="U44" s="12">
        <f t="shared" si="8"/>
        <v>0</v>
      </c>
      <c r="V44" s="12">
        <f t="shared" si="8"/>
        <v>0</v>
      </c>
      <c r="W44" s="12">
        <f t="shared" si="8"/>
        <v>0</v>
      </c>
      <c r="X44" s="12">
        <f t="shared" si="8"/>
        <v>0</v>
      </c>
      <c r="Y44" s="12">
        <f t="shared" si="8"/>
        <v>0</v>
      </c>
      <c r="Z44" s="12">
        <f t="shared" si="8"/>
        <v>0</v>
      </c>
      <c r="AA44" s="55">
        <f t="shared" si="0"/>
        <v>10616</v>
      </c>
      <c r="AB44" s="55">
        <f t="shared" si="1"/>
        <v>11085</v>
      </c>
      <c r="AC44" s="55">
        <f t="shared" si="2"/>
        <v>21701</v>
      </c>
      <c r="AD44" s="1">
        <v>3805</v>
      </c>
      <c r="AE44" s="13">
        <v>6346</v>
      </c>
      <c r="AF44" s="2">
        <f t="shared" si="3"/>
        <v>663</v>
      </c>
      <c r="AG44" s="2">
        <f t="shared" si="4"/>
        <v>-2715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24">
      <c r="A45" s="181" t="s">
        <v>23</v>
      </c>
      <c r="B45" s="14" t="s">
        <v>301</v>
      </c>
      <c r="C45" s="12">
        <f>+'مرحلة أولى جنسية'!S84</f>
        <v>223</v>
      </c>
      <c r="D45" s="12">
        <f>+'مرحلة أولى جنسية'!T84</f>
        <v>292</v>
      </c>
      <c r="E45" s="12">
        <v>145</v>
      </c>
      <c r="F45" s="12">
        <v>254</v>
      </c>
      <c r="G45" s="12">
        <v>124</v>
      </c>
      <c r="H45" s="12">
        <v>210</v>
      </c>
      <c r="I45" s="12">
        <v>71</v>
      </c>
      <c r="J45" s="12">
        <v>75</v>
      </c>
      <c r="K45" s="12">
        <v>103</v>
      </c>
      <c r="L45" s="12">
        <v>145</v>
      </c>
      <c r="M45" s="12">
        <v>51</v>
      </c>
      <c r="N45" s="12">
        <v>81</v>
      </c>
      <c r="O45" s="12">
        <v>83</v>
      </c>
      <c r="P45" s="12">
        <v>146</v>
      </c>
      <c r="Q45" s="12">
        <v>40</v>
      </c>
      <c r="R45" s="12">
        <v>83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55">
        <f t="shared" si="0"/>
        <v>840</v>
      </c>
      <c r="AB45" s="55">
        <f t="shared" si="1"/>
        <v>1286</v>
      </c>
      <c r="AC45" s="55">
        <f t="shared" si="2"/>
        <v>2126</v>
      </c>
      <c r="AD45" s="1">
        <v>223</v>
      </c>
      <c r="AE45" s="13">
        <v>292</v>
      </c>
      <c r="AF45" s="2">
        <f t="shared" si="3"/>
        <v>0</v>
      </c>
      <c r="AG45" s="2">
        <f t="shared" si="4"/>
        <v>0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24">
      <c r="A46" s="181"/>
      <c r="B46" s="14" t="s">
        <v>302</v>
      </c>
      <c r="C46" s="12">
        <f>+'مرحلة أولى جنسية'!S86</f>
        <v>225</v>
      </c>
      <c r="D46" s="12">
        <f>+'مرحلة أولى جنسية'!T86</f>
        <v>291</v>
      </c>
      <c r="E46" s="12">
        <v>35</v>
      </c>
      <c r="F46" s="12">
        <v>49</v>
      </c>
      <c r="G46" s="12">
        <v>90</v>
      </c>
      <c r="H46" s="12">
        <v>95</v>
      </c>
      <c r="I46" s="12">
        <v>35</v>
      </c>
      <c r="J46" s="12">
        <v>35</v>
      </c>
      <c r="K46" s="12">
        <v>50</v>
      </c>
      <c r="L46" s="12">
        <v>105</v>
      </c>
      <c r="M46" s="12">
        <v>30</v>
      </c>
      <c r="N46" s="12">
        <v>55</v>
      </c>
      <c r="O46" s="12">
        <v>60</v>
      </c>
      <c r="P46" s="12">
        <v>82</v>
      </c>
      <c r="Q46" s="12">
        <v>29</v>
      </c>
      <c r="R46" s="12">
        <v>41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55">
        <f t="shared" si="0"/>
        <v>554</v>
      </c>
      <c r="AB46" s="55">
        <f t="shared" si="1"/>
        <v>753</v>
      </c>
      <c r="AC46" s="55">
        <f t="shared" si="2"/>
        <v>1307</v>
      </c>
      <c r="AD46" s="1">
        <v>225</v>
      </c>
      <c r="AE46" s="13">
        <v>291</v>
      </c>
      <c r="AF46" s="2">
        <f t="shared" si="3"/>
        <v>0</v>
      </c>
      <c r="AG46" s="2">
        <f t="shared" si="4"/>
        <v>0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181"/>
      <c r="B47" s="14" t="s">
        <v>303</v>
      </c>
      <c r="C47" s="12">
        <f>+'مرحلة أولى جنسية'!S88</f>
        <v>188</v>
      </c>
      <c r="D47" s="12">
        <f>+'مرحلة أولى جنسية'!T88</f>
        <v>63</v>
      </c>
      <c r="E47" s="12">
        <v>37</v>
      </c>
      <c r="F47" s="12">
        <v>32</v>
      </c>
      <c r="G47" s="12">
        <v>62</v>
      </c>
      <c r="H47" s="12">
        <v>41</v>
      </c>
      <c r="I47" s="12">
        <v>27</v>
      </c>
      <c r="J47" s="12">
        <v>33</v>
      </c>
      <c r="K47" s="12">
        <v>56</v>
      </c>
      <c r="L47" s="12">
        <v>33</v>
      </c>
      <c r="M47" s="12">
        <v>28</v>
      </c>
      <c r="N47" s="12">
        <v>36</v>
      </c>
      <c r="O47" s="12">
        <v>44</v>
      </c>
      <c r="P47" s="12">
        <v>37</v>
      </c>
      <c r="Q47" s="12">
        <v>30</v>
      </c>
      <c r="R47" s="12">
        <v>31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55">
        <f t="shared" si="0"/>
        <v>472</v>
      </c>
      <c r="AB47" s="55">
        <f t="shared" si="1"/>
        <v>306</v>
      </c>
      <c r="AC47" s="55">
        <f t="shared" si="2"/>
        <v>778</v>
      </c>
      <c r="AD47" s="1">
        <v>188</v>
      </c>
      <c r="AE47" s="13">
        <v>63</v>
      </c>
      <c r="AF47" s="2">
        <f t="shared" si="3"/>
        <v>0</v>
      </c>
      <c r="AG47" s="2">
        <f t="shared" si="4"/>
        <v>0</v>
      </c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24">
      <c r="A48" s="181"/>
      <c r="B48" s="14" t="s">
        <v>304</v>
      </c>
      <c r="C48" s="12">
        <f>+C45+C46+C47</f>
        <v>636</v>
      </c>
      <c r="D48" s="12">
        <f aca="true" t="shared" si="9" ref="D48:Z48">+D45+D46+D47</f>
        <v>646</v>
      </c>
      <c r="E48" s="12">
        <f t="shared" si="9"/>
        <v>217</v>
      </c>
      <c r="F48" s="12">
        <f t="shared" si="9"/>
        <v>335</v>
      </c>
      <c r="G48" s="12">
        <f t="shared" si="9"/>
        <v>276</v>
      </c>
      <c r="H48" s="12">
        <f t="shared" si="9"/>
        <v>346</v>
      </c>
      <c r="I48" s="12">
        <f t="shared" si="9"/>
        <v>133</v>
      </c>
      <c r="J48" s="12">
        <f t="shared" si="9"/>
        <v>143</v>
      </c>
      <c r="K48" s="12">
        <f t="shared" si="9"/>
        <v>209</v>
      </c>
      <c r="L48" s="12">
        <f t="shared" si="9"/>
        <v>283</v>
      </c>
      <c r="M48" s="12">
        <f t="shared" si="9"/>
        <v>109</v>
      </c>
      <c r="N48" s="12">
        <f t="shared" si="9"/>
        <v>172</v>
      </c>
      <c r="O48" s="12">
        <f t="shared" si="9"/>
        <v>187</v>
      </c>
      <c r="P48" s="12">
        <f t="shared" si="9"/>
        <v>265</v>
      </c>
      <c r="Q48" s="12">
        <f t="shared" si="9"/>
        <v>99</v>
      </c>
      <c r="R48" s="12">
        <f t="shared" si="9"/>
        <v>155</v>
      </c>
      <c r="S48" s="12">
        <f t="shared" si="9"/>
        <v>0</v>
      </c>
      <c r="T48" s="12">
        <f t="shared" si="9"/>
        <v>0</v>
      </c>
      <c r="U48" s="12">
        <f t="shared" si="9"/>
        <v>0</v>
      </c>
      <c r="V48" s="12">
        <f t="shared" si="9"/>
        <v>0</v>
      </c>
      <c r="W48" s="12">
        <f t="shared" si="9"/>
        <v>0</v>
      </c>
      <c r="X48" s="12">
        <f t="shared" si="9"/>
        <v>0</v>
      </c>
      <c r="Y48" s="12">
        <f t="shared" si="9"/>
        <v>0</v>
      </c>
      <c r="Z48" s="12">
        <f t="shared" si="9"/>
        <v>0</v>
      </c>
      <c r="AA48" s="55">
        <f t="shared" si="0"/>
        <v>1866</v>
      </c>
      <c r="AB48" s="55">
        <f t="shared" si="1"/>
        <v>2345</v>
      </c>
      <c r="AC48" s="55">
        <f t="shared" si="2"/>
        <v>4211</v>
      </c>
      <c r="AD48" s="1">
        <v>636</v>
      </c>
      <c r="AE48" s="13">
        <v>646</v>
      </c>
      <c r="AF48" s="2">
        <f t="shared" si="3"/>
        <v>0</v>
      </c>
      <c r="AG48" s="2">
        <f t="shared" si="4"/>
        <v>0</v>
      </c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181" t="s">
        <v>305</v>
      </c>
      <c r="B49" s="14" t="s">
        <v>306</v>
      </c>
      <c r="C49" s="12">
        <f>+'مرحلة أولى جنسية'!S92</f>
        <v>202</v>
      </c>
      <c r="D49" s="12">
        <f>+'مرحلة أولى جنسية'!T92</f>
        <v>170</v>
      </c>
      <c r="E49" s="12">
        <v>214</v>
      </c>
      <c r="F49" s="12">
        <v>130</v>
      </c>
      <c r="G49" s="12">
        <v>123</v>
      </c>
      <c r="H49" s="12">
        <v>113</v>
      </c>
      <c r="I49" s="12">
        <v>73</v>
      </c>
      <c r="J49" s="12">
        <v>65</v>
      </c>
      <c r="K49" s="12">
        <v>92</v>
      </c>
      <c r="L49" s="12">
        <v>76</v>
      </c>
      <c r="M49" s="12">
        <v>42</v>
      </c>
      <c r="N49" s="12">
        <v>54</v>
      </c>
      <c r="O49" s="12">
        <v>49</v>
      </c>
      <c r="P49" s="12">
        <v>72</v>
      </c>
      <c r="Q49" s="12">
        <v>99</v>
      </c>
      <c r="R49" s="12">
        <v>75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55">
        <f t="shared" si="0"/>
        <v>894</v>
      </c>
      <c r="AB49" s="55">
        <f t="shared" si="1"/>
        <v>755</v>
      </c>
      <c r="AC49" s="55">
        <f t="shared" si="2"/>
        <v>1649</v>
      </c>
      <c r="AD49" s="1">
        <v>202</v>
      </c>
      <c r="AE49" s="13">
        <v>170</v>
      </c>
      <c r="AF49" s="2">
        <f t="shared" si="3"/>
        <v>0</v>
      </c>
      <c r="AG49" s="2">
        <f t="shared" si="4"/>
        <v>0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181"/>
      <c r="B50" s="14" t="s">
        <v>307</v>
      </c>
      <c r="C50" s="12">
        <f>+'مرحلة أولى جنسية'!S94</f>
        <v>335</v>
      </c>
      <c r="D50" s="12">
        <f>+'مرحلة أولى جنسية'!T94</f>
        <v>361</v>
      </c>
      <c r="E50" s="12">
        <v>235</v>
      </c>
      <c r="F50" s="12">
        <v>212</v>
      </c>
      <c r="G50" s="12">
        <v>205</v>
      </c>
      <c r="H50" s="12">
        <v>216</v>
      </c>
      <c r="I50" s="12">
        <v>214</v>
      </c>
      <c r="J50" s="12">
        <v>181</v>
      </c>
      <c r="K50" s="12">
        <v>164</v>
      </c>
      <c r="L50" s="12">
        <v>189</v>
      </c>
      <c r="M50" s="12">
        <v>109</v>
      </c>
      <c r="N50" s="12">
        <v>108</v>
      </c>
      <c r="O50" s="12">
        <v>109</v>
      </c>
      <c r="P50" s="12">
        <v>130</v>
      </c>
      <c r="Q50" s="12">
        <v>231</v>
      </c>
      <c r="R50" s="12">
        <v>145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55">
        <f t="shared" si="0"/>
        <v>1602</v>
      </c>
      <c r="AB50" s="55">
        <f t="shared" si="1"/>
        <v>1542</v>
      </c>
      <c r="AC50" s="55">
        <f t="shared" si="2"/>
        <v>3144</v>
      </c>
      <c r="AD50" s="1">
        <v>335</v>
      </c>
      <c r="AE50" s="13">
        <v>361</v>
      </c>
      <c r="AF50" s="2">
        <f t="shared" si="3"/>
        <v>0</v>
      </c>
      <c r="AG50" s="2">
        <f t="shared" si="4"/>
        <v>0</v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181"/>
      <c r="B51" s="14" t="s">
        <v>268</v>
      </c>
      <c r="C51" s="12">
        <f>+'مرحلة أولى جنسية'!S96</f>
        <v>90</v>
      </c>
      <c r="D51" s="12">
        <f>+'مرحلة أولى جنسية'!T96</f>
        <v>132</v>
      </c>
      <c r="E51" s="12">
        <v>155</v>
      </c>
      <c r="F51" s="12">
        <v>149</v>
      </c>
      <c r="G51" s="12">
        <v>184</v>
      </c>
      <c r="H51" s="12">
        <v>192</v>
      </c>
      <c r="I51" s="12">
        <v>119</v>
      </c>
      <c r="J51" s="12">
        <v>108</v>
      </c>
      <c r="K51" s="12">
        <v>127</v>
      </c>
      <c r="L51" s="12">
        <v>178</v>
      </c>
      <c r="M51" s="12">
        <v>120</v>
      </c>
      <c r="N51" s="12">
        <v>105</v>
      </c>
      <c r="O51" s="12">
        <v>126</v>
      </c>
      <c r="P51" s="12">
        <v>143</v>
      </c>
      <c r="Q51" s="12">
        <v>209</v>
      </c>
      <c r="R51" s="12">
        <v>164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55">
        <f t="shared" si="0"/>
        <v>1130</v>
      </c>
      <c r="AB51" s="55">
        <f t="shared" si="1"/>
        <v>1171</v>
      </c>
      <c r="AC51" s="55">
        <f t="shared" si="2"/>
        <v>2301</v>
      </c>
      <c r="AD51" s="1">
        <v>90</v>
      </c>
      <c r="AE51" s="13">
        <v>132</v>
      </c>
      <c r="AF51" s="2">
        <f t="shared" si="3"/>
        <v>0</v>
      </c>
      <c r="AG51" s="2">
        <f t="shared" si="4"/>
        <v>0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181"/>
      <c r="B52" s="14" t="s">
        <v>308</v>
      </c>
      <c r="C52" s="12">
        <f>+'مرحلة أولى جنسية'!S98</f>
        <v>43</v>
      </c>
      <c r="D52" s="12">
        <f>+'مرحلة أولى جنسية'!T98</f>
        <v>49</v>
      </c>
      <c r="E52" s="12">
        <v>63</v>
      </c>
      <c r="F52" s="12">
        <v>69</v>
      </c>
      <c r="G52" s="12">
        <v>38</v>
      </c>
      <c r="H52" s="12">
        <v>53</v>
      </c>
      <c r="I52" s="12">
        <v>30</v>
      </c>
      <c r="J52" s="12">
        <v>33</v>
      </c>
      <c r="K52" s="12">
        <v>39</v>
      </c>
      <c r="L52" s="12">
        <v>52</v>
      </c>
      <c r="M52" s="12">
        <v>19</v>
      </c>
      <c r="N52" s="12">
        <v>24</v>
      </c>
      <c r="O52" s="12">
        <v>15</v>
      </c>
      <c r="P52" s="12">
        <v>37</v>
      </c>
      <c r="Q52" s="12">
        <v>15</v>
      </c>
      <c r="R52" s="12">
        <v>30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55">
        <f t="shared" si="0"/>
        <v>262</v>
      </c>
      <c r="AB52" s="55">
        <f t="shared" si="1"/>
        <v>347</v>
      </c>
      <c r="AC52" s="55">
        <f t="shared" si="2"/>
        <v>609</v>
      </c>
      <c r="AD52" s="1">
        <v>43</v>
      </c>
      <c r="AE52" s="13">
        <v>49</v>
      </c>
      <c r="AF52" s="2">
        <f t="shared" si="3"/>
        <v>0</v>
      </c>
      <c r="AG52" s="2">
        <f t="shared" si="4"/>
        <v>0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181"/>
      <c r="B53" s="14" t="s">
        <v>309</v>
      </c>
      <c r="C53" s="12">
        <f>+'مرحلة أولى جنسية'!S100</f>
        <v>64</v>
      </c>
      <c r="D53" s="12">
        <f>+'مرحلة أولى جنسية'!T100</f>
        <v>15</v>
      </c>
      <c r="E53" s="12">
        <v>49</v>
      </c>
      <c r="F53" s="12">
        <v>21</v>
      </c>
      <c r="G53" s="12">
        <v>45</v>
      </c>
      <c r="H53" s="12">
        <v>13</v>
      </c>
      <c r="I53" s="12">
        <v>28</v>
      </c>
      <c r="J53" s="12">
        <v>8</v>
      </c>
      <c r="K53" s="12">
        <v>17</v>
      </c>
      <c r="L53" s="12">
        <v>7</v>
      </c>
      <c r="M53" s="12">
        <v>22</v>
      </c>
      <c r="N53" s="12">
        <v>11</v>
      </c>
      <c r="O53" s="12">
        <v>14</v>
      </c>
      <c r="P53" s="12">
        <v>14</v>
      </c>
      <c r="Q53" s="12">
        <v>25</v>
      </c>
      <c r="R53" s="12">
        <v>17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55">
        <f t="shared" si="0"/>
        <v>264</v>
      </c>
      <c r="AB53" s="55">
        <f t="shared" si="1"/>
        <v>106</v>
      </c>
      <c r="AC53" s="55">
        <f t="shared" si="2"/>
        <v>370</v>
      </c>
      <c r="AD53" s="1">
        <v>64</v>
      </c>
      <c r="AE53" s="13">
        <v>15</v>
      </c>
      <c r="AF53" s="2">
        <f t="shared" si="3"/>
        <v>0</v>
      </c>
      <c r="AG53" s="2">
        <f t="shared" si="4"/>
        <v>0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181"/>
      <c r="B54" s="14" t="s">
        <v>270</v>
      </c>
      <c r="C54" s="12">
        <f>+'مرحلة أولى جنسية'!S102</f>
        <v>104</v>
      </c>
      <c r="D54" s="12">
        <f>+'مرحلة أولى جنسية'!T102</f>
        <v>173</v>
      </c>
      <c r="E54" s="12">
        <v>72</v>
      </c>
      <c r="F54" s="12">
        <v>183</v>
      </c>
      <c r="G54" s="12">
        <v>75</v>
      </c>
      <c r="H54" s="12">
        <v>202</v>
      </c>
      <c r="I54" s="12">
        <v>87</v>
      </c>
      <c r="J54" s="12">
        <v>178</v>
      </c>
      <c r="K54" s="12">
        <v>54</v>
      </c>
      <c r="L54" s="12">
        <v>188</v>
      </c>
      <c r="M54" s="12">
        <v>22</v>
      </c>
      <c r="N54" s="12">
        <v>83</v>
      </c>
      <c r="O54" s="12">
        <v>34</v>
      </c>
      <c r="P54" s="12">
        <v>129</v>
      </c>
      <c r="Q54" s="12">
        <v>36</v>
      </c>
      <c r="R54" s="12">
        <v>123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55">
        <f t="shared" si="0"/>
        <v>484</v>
      </c>
      <c r="AB54" s="55">
        <f t="shared" si="1"/>
        <v>1259</v>
      </c>
      <c r="AC54" s="55">
        <f t="shared" si="2"/>
        <v>1743</v>
      </c>
      <c r="AD54" s="1">
        <v>104</v>
      </c>
      <c r="AE54" s="13">
        <v>173</v>
      </c>
      <c r="AF54" s="2">
        <f t="shared" si="3"/>
        <v>0</v>
      </c>
      <c r="AG54" s="2">
        <f t="shared" si="4"/>
        <v>0</v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181"/>
      <c r="B55" s="14" t="s">
        <v>215</v>
      </c>
      <c r="C55" s="12">
        <f>SUM(C49:C54)</f>
        <v>838</v>
      </c>
      <c r="D55" s="12">
        <f aca="true" t="shared" si="10" ref="D55:Z55">SUM(D49:D54)</f>
        <v>900</v>
      </c>
      <c r="E55" s="12">
        <f t="shared" si="10"/>
        <v>788</v>
      </c>
      <c r="F55" s="12">
        <f t="shared" si="10"/>
        <v>764</v>
      </c>
      <c r="G55" s="12">
        <f t="shared" si="10"/>
        <v>670</v>
      </c>
      <c r="H55" s="12">
        <f t="shared" si="10"/>
        <v>789</v>
      </c>
      <c r="I55" s="12">
        <f t="shared" si="10"/>
        <v>551</v>
      </c>
      <c r="J55" s="12">
        <f t="shared" si="10"/>
        <v>573</v>
      </c>
      <c r="K55" s="12">
        <f t="shared" si="10"/>
        <v>493</v>
      </c>
      <c r="L55" s="12">
        <f t="shared" si="10"/>
        <v>690</v>
      </c>
      <c r="M55" s="12">
        <f t="shared" si="10"/>
        <v>334</v>
      </c>
      <c r="N55" s="12">
        <f t="shared" si="10"/>
        <v>385</v>
      </c>
      <c r="O55" s="12">
        <f t="shared" si="10"/>
        <v>347</v>
      </c>
      <c r="P55" s="12">
        <f t="shared" si="10"/>
        <v>525</v>
      </c>
      <c r="Q55" s="12">
        <f t="shared" si="10"/>
        <v>615</v>
      </c>
      <c r="R55" s="12">
        <f t="shared" si="10"/>
        <v>554</v>
      </c>
      <c r="S55" s="12">
        <f t="shared" si="10"/>
        <v>0</v>
      </c>
      <c r="T55" s="12">
        <f t="shared" si="10"/>
        <v>0</v>
      </c>
      <c r="U55" s="12">
        <f t="shared" si="10"/>
        <v>0</v>
      </c>
      <c r="V55" s="12">
        <f t="shared" si="10"/>
        <v>0</v>
      </c>
      <c r="W55" s="12">
        <f t="shared" si="10"/>
        <v>0</v>
      </c>
      <c r="X55" s="12">
        <f t="shared" si="10"/>
        <v>0</v>
      </c>
      <c r="Y55" s="12">
        <f t="shared" si="10"/>
        <v>0</v>
      </c>
      <c r="Z55" s="12">
        <f t="shared" si="10"/>
        <v>0</v>
      </c>
      <c r="AA55" s="55">
        <f t="shared" si="0"/>
        <v>4636</v>
      </c>
      <c r="AB55" s="55">
        <f t="shared" si="1"/>
        <v>5180</v>
      </c>
      <c r="AC55" s="55">
        <f t="shared" si="2"/>
        <v>9816</v>
      </c>
      <c r="AD55" s="15">
        <v>838</v>
      </c>
      <c r="AE55" s="16">
        <v>900</v>
      </c>
      <c r="AF55" s="2">
        <f t="shared" si="3"/>
        <v>0</v>
      </c>
      <c r="AG55" s="2">
        <f t="shared" si="4"/>
        <v>0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181" t="s">
        <v>336</v>
      </c>
      <c r="B56" s="12" t="s">
        <v>268</v>
      </c>
      <c r="C56" s="12">
        <f>+'مرحلة أولى جنسية'!S106</f>
        <v>38</v>
      </c>
      <c r="D56" s="12">
        <f>+'مرحلة أولى جنسية'!T106</f>
        <v>83</v>
      </c>
      <c r="E56" s="12">
        <v>25</v>
      </c>
      <c r="F56" s="12">
        <v>65</v>
      </c>
      <c r="G56" s="12">
        <v>25</v>
      </c>
      <c r="H56" s="12">
        <v>46</v>
      </c>
      <c r="I56" s="12">
        <v>45</v>
      </c>
      <c r="J56" s="12">
        <v>39</v>
      </c>
      <c r="K56" s="12">
        <v>15</v>
      </c>
      <c r="L56" s="12">
        <v>22</v>
      </c>
      <c r="M56" s="12">
        <v>36</v>
      </c>
      <c r="N56" s="12">
        <v>21</v>
      </c>
      <c r="O56" s="12">
        <v>29</v>
      </c>
      <c r="P56" s="12">
        <v>40</v>
      </c>
      <c r="Q56" s="12">
        <v>23</v>
      </c>
      <c r="R56" s="12">
        <v>33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55">
        <f t="shared" si="0"/>
        <v>236</v>
      </c>
      <c r="AB56" s="55">
        <f t="shared" si="1"/>
        <v>349</v>
      </c>
      <c r="AC56" s="55">
        <f t="shared" si="2"/>
        <v>585</v>
      </c>
      <c r="AD56" s="15">
        <v>38</v>
      </c>
      <c r="AE56" s="16">
        <v>83</v>
      </c>
      <c r="AF56" s="2">
        <f t="shared" si="3"/>
        <v>0</v>
      </c>
      <c r="AG56" s="2">
        <f t="shared" si="4"/>
        <v>0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A57" s="181"/>
      <c r="B57" s="12" t="s">
        <v>232</v>
      </c>
      <c r="C57" s="12">
        <f>+'مرحلة أولى جنسية'!S108</f>
        <v>9</v>
      </c>
      <c r="D57" s="12">
        <f>+'مرحلة أولى جنسية'!T108</f>
        <v>25</v>
      </c>
      <c r="E57" s="12">
        <v>9</v>
      </c>
      <c r="F57" s="12">
        <v>17</v>
      </c>
      <c r="G57" s="12">
        <v>9</v>
      </c>
      <c r="H57" s="12">
        <v>12</v>
      </c>
      <c r="I57" s="12">
        <v>11</v>
      </c>
      <c r="J57" s="12">
        <v>9</v>
      </c>
      <c r="K57" s="12">
        <v>12</v>
      </c>
      <c r="L57" s="12">
        <v>20</v>
      </c>
      <c r="M57" s="12">
        <v>10</v>
      </c>
      <c r="N57" s="12">
        <v>19</v>
      </c>
      <c r="O57" s="12">
        <v>10</v>
      </c>
      <c r="P57" s="12">
        <v>9</v>
      </c>
      <c r="Q57" s="12">
        <v>13</v>
      </c>
      <c r="R57" s="12">
        <v>9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55">
        <f t="shared" si="0"/>
        <v>83</v>
      </c>
      <c r="AB57" s="55">
        <f t="shared" si="1"/>
        <v>120</v>
      </c>
      <c r="AC57" s="55">
        <f t="shared" si="2"/>
        <v>203</v>
      </c>
      <c r="AD57" s="15">
        <v>9</v>
      </c>
      <c r="AE57" s="16">
        <v>25</v>
      </c>
      <c r="AF57" s="2">
        <f t="shared" si="3"/>
        <v>0</v>
      </c>
      <c r="AG57" s="2">
        <f t="shared" si="4"/>
        <v>0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181"/>
      <c r="B58" s="12" t="s">
        <v>267</v>
      </c>
      <c r="C58" s="12">
        <f>+C56+C57</f>
        <v>47</v>
      </c>
      <c r="D58" s="12">
        <f aca="true" t="shared" si="11" ref="D58:Z58">+D56+D57</f>
        <v>108</v>
      </c>
      <c r="E58" s="12">
        <f t="shared" si="11"/>
        <v>34</v>
      </c>
      <c r="F58" s="12">
        <f t="shared" si="11"/>
        <v>82</v>
      </c>
      <c r="G58" s="12">
        <f t="shared" si="11"/>
        <v>34</v>
      </c>
      <c r="H58" s="12">
        <f t="shared" si="11"/>
        <v>58</v>
      </c>
      <c r="I58" s="12">
        <f t="shared" si="11"/>
        <v>56</v>
      </c>
      <c r="J58" s="12">
        <f t="shared" si="11"/>
        <v>48</v>
      </c>
      <c r="K58" s="12">
        <f t="shared" si="11"/>
        <v>27</v>
      </c>
      <c r="L58" s="12">
        <f t="shared" si="11"/>
        <v>42</v>
      </c>
      <c r="M58" s="12">
        <f t="shared" si="11"/>
        <v>46</v>
      </c>
      <c r="N58" s="12">
        <f t="shared" si="11"/>
        <v>40</v>
      </c>
      <c r="O58" s="12">
        <f t="shared" si="11"/>
        <v>39</v>
      </c>
      <c r="P58" s="12">
        <f t="shared" si="11"/>
        <v>49</v>
      </c>
      <c r="Q58" s="12">
        <f t="shared" si="11"/>
        <v>36</v>
      </c>
      <c r="R58" s="12">
        <f t="shared" si="11"/>
        <v>42</v>
      </c>
      <c r="S58" s="12">
        <f t="shared" si="11"/>
        <v>0</v>
      </c>
      <c r="T58" s="12">
        <f t="shared" si="11"/>
        <v>0</v>
      </c>
      <c r="U58" s="12">
        <f t="shared" si="11"/>
        <v>0</v>
      </c>
      <c r="V58" s="12">
        <f t="shared" si="11"/>
        <v>0</v>
      </c>
      <c r="W58" s="12">
        <f t="shared" si="11"/>
        <v>0</v>
      </c>
      <c r="X58" s="12">
        <f t="shared" si="11"/>
        <v>0</v>
      </c>
      <c r="Y58" s="12">
        <f t="shared" si="11"/>
        <v>0</v>
      </c>
      <c r="Z58" s="12">
        <f t="shared" si="11"/>
        <v>0</v>
      </c>
      <c r="AA58" s="55">
        <f t="shared" si="0"/>
        <v>319</v>
      </c>
      <c r="AB58" s="55">
        <f t="shared" si="1"/>
        <v>469</v>
      </c>
      <c r="AC58" s="55">
        <f t="shared" si="2"/>
        <v>788</v>
      </c>
      <c r="AD58" s="15">
        <v>47</v>
      </c>
      <c r="AE58" s="16">
        <v>108</v>
      </c>
      <c r="AF58" s="2">
        <f t="shared" si="3"/>
        <v>0</v>
      </c>
      <c r="AG58" s="2">
        <f t="shared" si="4"/>
        <v>0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162" t="s">
        <v>24</v>
      </c>
      <c r="B59" s="162"/>
      <c r="C59" s="12">
        <f>+'مرحلة أولى جنسية'!S112</f>
        <v>1076</v>
      </c>
      <c r="D59" s="12">
        <f>+'مرحلة أولى جنسية'!T112</f>
        <v>236</v>
      </c>
      <c r="E59" s="12">
        <v>320</v>
      </c>
      <c r="F59" s="12">
        <v>75</v>
      </c>
      <c r="G59" s="12">
        <v>220</v>
      </c>
      <c r="H59" s="12">
        <v>35</v>
      </c>
      <c r="I59" s="12">
        <v>185</v>
      </c>
      <c r="J59" s="12">
        <v>31</v>
      </c>
      <c r="K59" s="12">
        <v>235</v>
      </c>
      <c r="L59" s="12">
        <v>21</v>
      </c>
      <c r="M59" s="12">
        <v>75</v>
      </c>
      <c r="N59" s="12">
        <v>30</v>
      </c>
      <c r="O59" s="12">
        <v>85</v>
      </c>
      <c r="P59" s="12">
        <v>28</v>
      </c>
      <c r="Q59" s="12">
        <v>79</v>
      </c>
      <c r="R59" s="12">
        <v>30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55">
        <f t="shared" si="0"/>
        <v>2275</v>
      </c>
      <c r="AB59" s="55">
        <f t="shared" si="1"/>
        <v>486</v>
      </c>
      <c r="AC59" s="55">
        <f t="shared" si="2"/>
        <v>2761</v>
      </c>
      <c r="AD59" s="15">
        <v>1076</v>
      </c>
      <c r="AE59" s="16">
        <v>236</v>
      </c>
      <c r="AF59" s="2">
        <f t="shared" si="3"/>
        <v>0</v>
      </c>
      <c r="AG59" s="2">
        <f t="shared" si="4"/>
        <v>0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162" t="s">
        <v>311</v>
      </c>
      <c r="B60" s="162"/>
      <c r="C60" s="12">
        <f>+'مرحلة أولى جنسية'!S114</f>
        <v>337</v>
      </c>
      <c r="D60" s="12">
        <f>+'مرحلة أولى جنسية'!T114</f>
        <v>126</v>
      </c>
      <c r="E60" s="12">
        <v>109</v>
      </c>
      <c r="F60" s="12">
        <v>51</v>
      </c>
      <c r="G60" s="12">
        <v>201</v>
      </c>
      <c r="H60" s="12">
        <v>60</v>
      </c>
      <c r="I60" s="12">
        <v>67</v>
      </c>
      <c r="J60" s="12">
        <v>34</v>
      </c>
      <c r="K60" s="12">
        <v>96</v>
      </c>
      <c r="L60" s="12">
        <v>50</v>
      </c>
      <c r="M60" s="12">
        <v>58</v>
      </c>
      <c r="N60" s="12">
        <v>39</v>
      </c>
      <c r="O60" s="12">
        <v>76</v>
      </c>
      <c r="P60" s="12">
        <v>56</v>
      </c>
      <c r="Q60" s="12">
        <v>48</v>
      </c>
      <c r="R60" s="12">
        <v>23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55">
        <f t="shared" si="0"/>
        <v>992</v>
      </c>
      <c r="AB60" s="55">
        <f t="shared" si="1"/>
        <v>439</v>
      </c>
      <c r="AC60" s="55">
        <f t="shared" si="2"/>
        <v>1431</v>
      </c>
      <c r="AD60" s="15">
        <v>337</v>
      </c>
      <c r="AE60" s="16">
        <v>126</v>
      </c>
      <c r="AF60" s="2">
        <f t="shared" si="3"/>
        <v>0</v>
      </c>
      <c r="AG60" s="2">
        <f t="shared" si="4"/>
        <v>0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181" t="s">
        <v>337</v>
      </c>
      <c r="B61" s="14" t="s">
        <v>313</v>
      </c>
      <c r="C61" s="12">
        <f>+'مرحلة أولى جنسية'!S116</f>
        <v>219</v>
      </c>
      <c r="D61" s="12">
        <f>+'مرحلة أولى جنسية'!T116</f>
        <v>257</v>
      </c>
      <c r="E61" s="12">
        <v>45</v>
      </c>
      <c r="F61" s="12">
        <v>87</v>
      </c>
      <c r="G61" s="12">
        <v>93</v>
      </c>
      <c r="H61" s="12">
        <v>299</v>
      </c>
      <c r="I61" s="12">
        <v>27</v>
      </c>
      <c r="J61" s="12">
        <v>95</v>
      </c>
      <c r="K61" s="12">
        <v>100</v>
      </c>
      <c r="L61" s="12">
        <v>300</v>
      </c>
      <c r="M61" s="12">
        <v>20</v>
      </c>
      <c r="N61" s="12">
        <v>80</v>
      </c>
      <c r="O61" s="12">
        <v>50</v>
      </c>
      <c r="P61" s="12">
        <v>219</v>
      </c>
      <c r="Q61" s="12">
        <v>15</v>
      </c>
      <c r="R61" s="12">
        <v>65</v>
      </c>
      <c r="S61" s="12">
        <v>42</v>
      </c>
      <c r="T61" s="12">
        <v>155</v>
      </c>
      <c r="U61" s="12">
        <v>5</v>
      </c>
      <c r="V61" s="12">
        <v>85</v>
      </c>
      <c r="W61" s="12">
        <v>0</v>
      </c>
      <c r="X61" s="12">
        <v>0</v>
      </c>
      <c r="Y61" s="12">
        <v>0</v>
      </c>
      <c r="Z61" s="12">
        <v>0</v>
      </c>
      <c r="AA61" s="55">
        <f t="shared" si="0"/>
        <v>616</v>
      </c>
      <c r="AB61" s="55">
        <f t="shared" si="1"/>
        <v>1642</v>
      </c>
      <c r="AC61" s="55">
        <f t="shared" si="2"/>
        <v>2258</v>
      </c>
      <c r="AD61" s="15">
        <v>219</v>
      </c>
      <c r="AE61" s="16">
        <v>257</v>
      </c>
      <c r="AF61" s="2">
        <f t="shared" si="3"/>
        <v>0</v>
      </c>
      <c r="AG61" s="2">
        <f t="shared" si="4"/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181"/>
      <c r="B62" s="14" t="s">
        <v>314</v>
      </c>
      <c r="C62" s="12">
        <f>+'مرحلة أولى جنسية'!S118</f>
        <v>88</v>
      </c>
      <c r="D62" s="12">
        <f>+'مرحلة أولى جنسية'!T118</f>
        <v>308</v>
      </c>
      <c r="E62" s="12">
        <v>22</v>
      </c>
      <c r="F62" s="12">
        <v>64</v>
      </c>
      <c r="G62" s="12">
        <v>63</v>
      </c>
      <c r="H62" s="12">
        <v>267</v>
      </c>
      <c r="I62" s="12">
        <v>15</v>
      </c>
      <c r="J62" s="12">
        <v>69</v>
      </c>
      <c r="K62" s="12">
        <v>49</v>
      </c>
      <c r="L62" s="12">
        <v>320</v>
      </c>
      <c r="M62" s="12">
        <v>21</v>
      </c>
      <c r="N62" s="12">
        <v>117</v>
      </c>
      <c r="O62" s="12">
        <v>37</v>
      </c>
      <c r="P62" s="12">
        <v>261</v>
      </c>
      <c r="Q62" s="12">
        <v>19</v>
      </c>
      <c r="R62" s="12">
        <v>87</v>
      </c>
      <c r="S62" s="12">
        <v>24</v>
      </c>
      <c r="T62" s="12">
        <v>132</v>
      </c>
      <c r="U62" s="12">
        <v>7</v>
      </c>
      <c r="V62" s="12">
        <v>56</v>
      </c>
      <c r="W62" s="12">
        <v>0</v>
      </c>
      <c r="X62" s="12">
        <v>0</v>
      </c>
      <c r="Y62" s="12">
        <v>0</v>
      </c>
      <c r="Z62" s="12">
        <v>0</v>
      </c>
      <c r="AA62" s="55">
        <f t="shared" si="0"/>
        <v>345</v>
      </c>
      <c r="AB62" s="55">
        <f t="shared" si="1"/>
        <v>1681</v>
      </c>
      <c r="AC62" s="55">
        <f t="shared" si="2"/>
        <v>2026</v>
      </c>
      <c r="AD62" s="1">
        <v>88</v>
      </c>
      <c r="AE62" s="13">
        <v>308</v>
      </c>
      <c r="AF62" s="2">
        <f t="shared" si="3"/>
        <v>0</v>
      </c>
      <c r="AG62" s="2">
        <f t="shared" si="4"/>
        <v>0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181"/>
      <c r="B63" s="14" t="s">
        <v>315</v>
      </c>
      <c r="C63" s="12">
        <f>+'مرحلة أولى جنسية'!S120</f>
        <v>222</v>
      </c>
      <c r="D63" s="12">
        <f>+'مرحلة أولى جنسية'!T120</f>
        <v>416</v>
      </c>
      <c r="E63" s="12">
        <v>100</v>
      </c>
      <c r="F63" s="12">
        <v>273</v>
      </c>
      <c r="G63" s="12">
        <v>205</v>
      </c>
      <c r="H63" s="12">
        <v>300</v>
      </c>
      <c r="I63" s="12">
        <v>95</v>
      </c>
      <c r="J63" s="12">
        <v>268</v>
      </c>
      <c r="K63" s="12">
        <v>325</v>
      </c>
      <c r="L63" s="12">
        <v>545</v>
      </c>
      <c r="M63" s="12">
        <v>75</v>
      </c>
      <c r="N63" s="12">
        <v>214</v>
      </c>
      <c r="O63" s="12">
        <v>230</v>
      </c>
      <c r="P63" s="12">
        <v>335</v>
      </c>
      <c r="Q63" s="12">
        <v>101</v>
      </c>
      <c r="R63" s="12">
        <v>115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55">
        <f t="shared" si="0"/>
        <v>1353</v>
      </c>
      <c r="AB63" s="55">
        <f t="shared" si="1"/>
        <v>2466</v>
      </c>
      <c r="AC63" s="55">
        <f t="shared" si="2"/>
        <v>3819</v>
      </c>
      <c r="AD63" s="1">
        <v>222</v>
      </c>
      <c r="AE63" s="13">
        <v>416</v>
      </c>
      <c r="AF63" s="2">
        <f t="shared" si="3"/>
        <v>0</v>
      </c>
      <c r="AG63" s="2">
        <f t="shared" si="4"/>
        <v>0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181"/>
      <c r="B64" s="14" t="s">
        <v>316</v>
      </c>
      <c r="C64" s="12">
        <f>+C61+C62+C63</f>
        <v>529</v>
      </c>
      <c r="D64" s="12">
        <f aca="true" t="shared" si="12" ref="D64:Z64">+D61+D62+D63</f>
        <v>981</v>
      </c>
      <c r="E64" s="12">
        <f t="shared" si="12"/>
        <v>167</v>
      </c>
      <c r="F64" s="12">
        <f t="shared" si="12"/>
        <v>424</v>
      </c>
      <c r="G64" s="12">
        <f t="shared" si="12"/>
        <v>361</v>
      </c>
      <c r="H64" s="12">
        <f t="shared" si="12"/>
        <v>866</v>
      </c>
      <c r="I64" s="12">
        <f t="shared" si="12"/>
        <v>137</v>
      </c>
      <c r="J64" s="12">
        <f t="shared" si="12"/>
        <v>432</v>
      </c>
      <c r="K64" s="12">
        <f t="shared" si="12"/>
        <v>474</v>
      </c>
      <c r="L64" s="12">
        <f t="shared" si="12"/>
        <v>1165</v>
      </c>
      <c r="M64" s="12">
        <f t="shared" si="12"/>
        <v>116</v>
      </c>
      <c r="N64" s="12">
        <f t="shared" si="12"/>
        <v>411</v>
      </c>
      <c r="O64" s="12">
        <f t="shared" si="12"/>
        <v>317</v>
      </c>
      <c r="P64" s="12">
        <f t="shared" si="12"/>
        <v>815</v>
      </c>
      <c r="Q64" s="12">
        <f t="shared" si="12"/>
        <v>135</v>
      </c>
      <c r="R64" s="12">
        <f t="shared" si="12"/>
        <v>267</v>
      </c>
      <c r="S64" s="12">
        <f t="shared" si="12"/>
        <v>66</v>
      </c>
      <c r="T64" s="12">
        <f t="shared" si="12"/>
        <v>287</v>
      </c>
      <c r="U64" s="12">
        <f t="shared" si="12"/>
        <v>12</v>
      </c>
      <c r="V64" s="12">
        <f t="shared" si="12"/>
        <v>141</v>
      </c>
      <c r="W64" s="12">
        <f t="shared" si="12"/>
        <v>0</v>
      </c>
      <c r="X64" s="12">
        <f t="shared" si="12"/>
        <v>0</v>
      </c>
      <c r="Y64" s="12">
        <f t="shared" si="12"/>
        <v>0</v>
      </c>
      <c r="Z64" s="12">
        <f t="shared" si="12"/>
        <v>0</v>
      </c>
      <c r="AA64" s="55">
        <f t="shared" si="0"/>
        <v>2314</v>
      </c>
      <c r="AB64" s="55">
        <f t="shared" si="1"/>
        <v>5789</v>
      </c>
      <c r="AC64" s="55">
        <f t="shared" si="2"/>
        <v>8103</v>
      </c>
      <c r="AD64" s="1">
        <v>529</v>
      </c>
      <c r="AE64" s="13">
        <v>981</v>
      </c>
      <c r="AF64" s="2">
        <f t="shared" si="3"/>
        <v>0</v>
      </c>
      <c r="AG64" s="2">
        <f t="shared" si="4"/>
        <v>0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167" t="s">
        <v>317</v>
      </c>
      <c r="B65" s="168"/>
      <c r="C65" s="12">
        <f>+'مرحلة أولى جنسية'!S124</f>
        <v>130</v>
      </c>
      <c r="D65" s="12">
        <f>+'مرحلة أولى جنسية'!T124</f>
        <v>215</v>
      </c>
      <c r="E65" s="12">
        <v>20</v>
      </c>
      <c r="F65" s="12">
        <v>36</v>
      </c>
      <c r="G65" s="12">
        <v>41</v>
      </c>
      <c r="H65" s="12">
        <v>39</v>
      </c>
      <c r="I65" s="12">
        <v>23</v>
      </c>
      <c r="J65" s="12">
        <v>46</v>
      </c>
      <c r="K65" s="12">
        <v>22</v>
      </c>
      <c r="L65" s="12">
        <v>69</v>
      </c>
      <c r="M65" s="12">
        <v>14</v>
      </c>
      <c r="N65" s="12">
        <v>56</v>
      </c>
      <c r="O65" s="12">
        <v>41</v>
      </c>
      <c r="P65" s="12">
        <v>75</v>
      </c>
      <c r="Q65" s="12">
        <v>64</v>
      </c>
      <c r="R65" s="12">
        <v>57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55">
        <f t="shared" si="0"/>
        <v>355</v>
      </c>
      <c r="AB65" s="55">
        <f t="shared" si="1"/>
        <v>593</v>
      </c>
      <c r="AC65" s="55">
        <f t="shared" si="2"/>
        <v>948</v>
      </c>
      <c r="AD65" s="1">
        <v>130</v>
      </c>
      <c r="AE65" s="13">
        <v>215</v>
      </c>
      <c r="AF65" s="2">
        <f t="shared" si="3"/>
        <v>0</v>
      </c>
      <c r="AG65" s="2">
        <f t="shared" si="4"/>
        <v>0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A66" s="162" t="s">
        <v>29</v>
      </c>
      <c r="B66" s="162"/>
      <c r="C66" s="12">
        <f>+'مرحلة أولى جنسية'!S126</f>
        <v>175</v>
      </c>
      <c r="D66" s="12">
        <f>+'مرحلة أولى جنسية'!T126</f>
        <v>204</v>
      </c>
      <c r="E66" s="12">
        <v>247</v>
      </c>
      <c r="F66" s="12">
        <v>253</v>
      </c>
      <c r="G66" s="12">
        <v>225</v>
      </c>
      <c r="H66" s="12">
        <v>284</v>
      </c>
      <c r="I66" s="12">
        <v>136</v>
      </c>
      <c r="J66" s="12">
        <v>349</v>
      </c>
      <c r="K66" s="12">
        <v>177</v>
      </c>
      <c r="L66" s="12">
        <v>389</v>
      </c>
      <c r="M66" s="12">
        <v>182</v>
      </c>
      <c r="N66" s="12">
        <v>238</v>
      </c>
      <c r="O66" s="12">
        <v>178</v>
      </c>
      <c r="P66" s="12">
        <v>160</v>
      </c>
      <c r="Q66" s="12">
        <v>157</v>
      </c>
      <c r="R66" s="12">
        <v>257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55">
        <f t="shared" si="0"/>
        <v>1477</v>
      </c>
      <c r="AB66" s="55">
        <f t="shared" si="1"/>
        <v>2134</v>
      </c>
      <c r="AC66" s="55">
        <f t="shared" si="2"/>
        <v>3611</v>
      </c>
      <c r="AD66" s="1">
        <v>175</v>
      </c>
      <c r="AE66" s="13">
        <v>204</v>
      </c>
      <c r="AF66" s="2">
        <f t="shared" si="3"/>
        <v>0</v>
      </c>
      <c r="AG66" s="2">
        <f t="shared" si="4"/>
        <v>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162" t="s">
        <v>318</v>
      </c>
      <c r="B67" s="162"/>
      <c r="C67" s="12">
        <f>+'مرحلة أولى جنسية'!S128</f>
        <v>100</v>
      </c>
      <c r="D67" s="12">
        <f>+'مرحلة أولى جنسية'!T128</f>
        <v>91</v>
      </c>
      <c r="E67" s="12">
        <v>18</v>
      </c>
      <c r="F67" s="12">
        <v>10</v>
      </c>
      <c r="G67" s="12">
        <v>38</v>
      </c>
      <c r="H67" s="12">
        <v>38</v>
      </c>
      <c r="I67" s="12">
        <v>17</v>
      </c>
      <c r="J67" s="12">
        <v>23</v>
      </c>
      <c r="K67" s="12">
        <v>28</v>
      </c>
      <c r="L67" s="12">
        <v>38</v>
      </c>
      <c r="M67" s="12">
        <v>18</v>
      </c>
      <c r="N67" s="12">
        <v>29</v>
      </c>
      <c r="O67" s="12">
        <v>24</v>
      </c>
      <c r="P67" s="12">
        <v>45</v>
      </c>
      <c r="Q67" s="12">
        <v>15</v>
      </c>
      <c r="R67" s="12">
        <v>19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55">
        <f t="shared" si="0"/>
        <v>258</v>
      </c>
      <c r="AB67" s="55">
        <f t="shared" si="1"/>
        <v>293</v>
      </c>
      <c r="AC67" s="55">
        <f t="shared" si="2"/>
        <v>551</v>
      </c>
      <c r="AD67" s="1">
        <v>100</v>
      </c>
      <c r="AE67" s="13">
        <v>91</v>
      </c>
      <c r="AF67" s="2">
        <f t="shared" si="3"/>
        <v>0</v>
      </c>
      <c r="AG67" s="2">
        <f t="shared" si="4"/>
        <v>0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162" t="s">
        <v>31</v>
      </c>
      <c r="B68" s="162"/>
      <c r="C68" s="12">
        <f>+'مرحلة أولى جنسية'!S130</f>
        <v>86</v>
      </c>
      <c r="D68" s="12">
        <f>+'مرحلة أولى جنسية'!T130</f>
        <v>17</v>
      </c>
      <c r="E68" s="12">
        <v>49</v>
      </c>
      <c r="F68" s="12">
        <v>5</v>
      </c>
      <c r="G68" s="12">
        <v>51</v>
      </c>
      <c r="H68" s="12">
        <v>24</v>
      </c>
      <c r="I68" s="12">
        <v>30</v>
      </c>
      <c r="J68" s="12">
        <v>13</v>
      </c>
      <c r="K68" s="12">
        <v>99</v>
      </c>
      <c r="L68" s="12">
        <v>16</v>
      </c>
      <c r="M68" s="12">
        <v>19</v>
      </c>
      <c r="N68" s="12">
        <v>10</v>
      </c>
      <c r="O68" s="12">
        <v>101</v>
      </c>
      <c r="P68" s="12">
        <v>8</v>
      </c>
      <c r="Q68" s="12">
        <v>28</v>
      </c>
      <c r="R68" s="12">
        <v>17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55">
        <f t="shared" si="0"/>
        <v>463</v>
      </c>
      <c r="AB68" s="55">
        <f t="shared" si="1"/>
        <v>110</v>
      </c>
      <c r="AC68" s="55">
        <f t="shared" si="2"/>
        <v>573</v>
      </c>
      <c r="AD68" s="1">
        <v>86</v>
      </c>
      <c r="AE68" s="13">
        <v>17</v>
      </c>
      <c r="AF68" s="2">
        <f t="shared" si="3"/>
        <v>0</v>
      </c>
      <c r="AG68" s="2">
        <f t="shared" si="4"/>
        <v>0</v>
      </c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163" t="s">
        <v>338</v>
      </c>
      <c r="B69" s="164"/>
      <c r="C69" s="12">
        <f>+'مرحلة أولى جنسية'!S132</f>
        <v>247</v>
      </c>
      <c r="D69" s="12">
        <f>+'مرحلة أولى جنسية'!T132</f>
        <v>154</v>
      </c>
      <c r="E69" s="12">
        <v>45</v>
      </c>
      <c r="F69" s="12">
        <v>8</v>
      </c>
      <c r="G69" s="12">
        <v>25</v>
      </c>
      <c r="H69" s="12">
        <v>15</v>
      </c>
      <c r="I69" s="12">
        <v>24</v>
      </c>
      <c r="J69" s="12">
        <v>6</v>
      </c>
      <c r="K69" s="12">
        <v>15</v>
      </c>
      <c r="L69" s="12">
        <v>20</v>
      </c>
      <c r="M69" s="12">
        <v>46</v>
      </c>
      <c r="N69" s="12">
        <v>7</v>
      </c>
      <c r="O69" s="12">
        <v>33</v>
      </c>
      <c r="P69" s="12">
        <v>16</v>
      </c>
      <c r="Q69" s="12">
        <v>25</v>
      </c>
      <c r="R69" s="12">
        <v>7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55">
        <f t="shared" si="0"/>
        <v>460</v>
      </c>
      <c r="AB69" s="55">
        <f t="shared" si="1"/>
        <v>233</v>
      </c>
      <c r="AC69" s="55">
        <f t="shared" si="2"/>
        <v>693</v>
      </c>
      <c r="AD69" s="1">
        <v>247</v>
      </c>
      <c r="AE69" s="13">
        <v>154</v>
      </c>
      <c r="AF69" s="2">
        <f t="shared" si="3"/>
        <v>0</v>
      </c>
      <c r="AG69" s="2">
        <f t="shared" si="4"/>
        <v>0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163" t="s">
        <v>339</v>
      </c>
      <c r="B70" s="164"/>
      <c r="C70" s="12">
        <f>+'مرحلة أولى جنسية'!S134</f>
        <v>327</v>
      </c>
      <c r="D70" s="12">
        <f>+'مرحلة أولى جنسية'!T134</f>
        <v>203</v>
      </c>
      <c r="E70" s="12">
        <v>42</v>
      </c>
      <c r="F70" s="12">
        <v>7</v>
      </c>
      <c r="G70" s="12">
        <v>23</v>
      </c>
      <c r="H70" s="12">
        <v>14</v>
      </c>
      <c r="I70" s="12">
        <v>18</v>
      </c>
      <c r="J70" s="12">
        <v>7</v>
      </c>
      <c r="K70" s="12">
        <v>20</v>
      </c>
      <c r="L70" s="12">
        <v>27</v>
      </c>
      <c r="M70" s="12">
        <v>16</v>
      </c>
      <c r="N70" s="12">
        <v>12</v>
      </c>
      <c r="O70" s="12">
        <v>8</v>
      </c>
      <c r="P70" s="12">
        <v>8</v>
      </c>
      <c r="Q70" s="12">
        <v>27</v>
      </c>
      <c r="R70" s="12">
        <v>8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55">
        <f aca="true" t="shared" si="13" ref="AA70:AB73">Y70+W70+U70+S70+Q70+O70+M70+K70+I70+G70+E70+C70</f>
        <v>481</v>
      </c>
      <c r="AB70" s="55">
        <f t="shared" si="13"/>
        <v>286</v>
      </c>
      <c r="AC70" s="55">
        <f>AB70+AA70</f>
        <v>767</v>
      </c>
      <c r="AD70" s="1">
        <v>327</v>
      </c>
      <c r="AE70" s="13">
        <v>203</v>
      </c>
      <c r="AF70" s="2">
        <f t="shared" si="3"/>
        <v>0</v>
      </c>
      <c r="AG70" s="2">
        <f t="shared" si="4"/>
        <v>0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181" t="s">
        <v>0</v>
      </c>
      <c r="B71" s="14" t="s">
        <v>25</v>
      </c>
      <c r="C71" s="12">
        <f>+C5+C6+C7+C8+C9+C17+C26+C27+C28+C32+C33+C44+C55+C59+C64+C66+C67+C68</f>
        <v>11532</v>
      </c>
      <c r="D71" s="12">
        <f aca="true" t="shared" si="14" ref="D71:Z71">+D5+D6+D7+D8+D9+D17+D26+D27+D28+D32+D33+D44+D55+D59+D64+D66+D67+D68</f>
        <v>9354</v>
      </c>
      <c r="E71" s="12">
        <f t="shared" si="14"/>
        <v>4437</v>
      </c>
      <c r="F71" s="12">
        <f t="shared" si="14"/>
        <v>2929</v>
      </c>
      <c r="G71" s="12">
        <f t="shared" si="14"/>
        <v>5779</v>
      </c>
      <c r="H71" s="12">
        <f t="shared" si="14"/>
        <v>4698</v>
      </c>
      <c r="I71" s="12">
        <f t="shared" si="14"/>
        <v>3235</v>
      </c>
      <c r="J71" s="12">
        <f t="shared" si="14"/>
        <v>2684</v>
      </c>
      <c r="K71" s="12">
        <f t="shared" si="14"/>
        <v>4368</v>
      </c>
      <c r="L71" s="12">
        <f t="shared" si="14"/>
        <v>4384</v>
      </c>
      <c r="M71" s="12">
        <f t="shared" si="14"/>
        <v>2874</v>
      </c>
      <c r="N71" s="12">
        <f t="shared" si="14"/>
        <v>2633</v>
      </c>
      <c r="O71" s="12">
        <f t="shared" si="14"/>
        <v>3995</v>
      </c>
      <c r="P71" s="12">
        <f t="shared" si="14"/>
        <v>4712</v>
      </c>
      <c r="Q71" s="12">
        <f t="shared" si="14"/>
        <v>2689</v>
      </c>
      <c r="R71" s="12">
        <f t="shared" si="14"/>
        <v>2735</v>
      </c>
      <c r="S71" s="12">
        <f t="shared" si="14"/>
        <v>813</v>
      </c>
      <c r="T71" s="12">
        <f t="shared" si="14"/>
        <v>639</v>
      </c>
      <c r="U71" s="12">
        <f t="shared" si="14"/>
        <v>556</v>
      </c>
      <c r="V71" s="12">
        <f t="shared" si="14"/>
        <v>419</v>
      </c>
      <c r="W71" s="12">
        <f t="shared" si="14"/>
        <v>95</v>
      </c>
      <c r="X71" s="12">
        <f t="shared" si="14"/>
        <v>76</v>
      </c>
      <c r="Y71" s="12">
        <f t="shared" si="14"/>
        <v>60</v>
      </c>
      <c r="Z71" s="12">
        <f t="shared" si="14"/>
        <v>41</v>
      </c>
      <c r="AA71" s="55">
        <f t="shared" si="13"/>
        <v>40433</v>
      </c>
      <c r="AB71" s="55">
        <f t="shared" si="13"/>
        <v>35304</v>
      </c>
      <c r="AC71" s="55">
        <f>AB71+AA71</f>
        <v>75737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A72" s="181"/>
      <c r="B72" s="14" t="s">
        <v>197</v>
      </c>
      <c r="C72" s="12">
        <f>+C31+C48+C58+C60+C65+C69+C70</f>
        <v>1871</v>
      </c>
      <c r="D72" s="12">
        <f aca="true" t="shared" si="15" ref="D72:Z72">+D31+D48+D58+D60+D65+D69+D70</f>
        <v>1611</v>
      </c>
      <c r="E72" s="12">
        <f t="shared" si="15"/>
        <v>554</v>
      </c>
      <c r="F72" s="12">
        <f t="shared" si="15"/>
        <v>544</v>
      </c>
      <c r="G72" s="12">
        <f t="shared" si="15"/>
        <v>646</v>
      </c>
      <c r="H72" s="12">
        <f t="shared" si="15"/>
        <v>560</v>
      </c>
      <c r="I72" s="12">
        <f t="shared" si="15"/>
        <v>352</v>
      </c>
      <c r="J72" s="12">
        <f t="shared" si="15"/>
        <v>305</v>
      </c>
      <c r="K72" s="12">
        <f t="shared" si="15"/>
        <v>420</v>
      </c>
      <c r="L72" s="12">
        <f t="shared" si="15"/>
        <v>517</v>
      </c>
      <c r="M72" s="12">
        <f t="shared" si="15"/>
        <v>318</v>
      </c>
      <c r="N72" s="12">
        <f t="shared" si="15"/>
        <v>351</v>
      </c>
      <c r="O72" s="12">
        <f t="shared" si="15"/>
        <v>419</v>
      </c>
      <c r="P72" s="12">
        <f t="shared" si="15"/>
        <v>493</v>
      </c>
      <c r="Q72" s="12">
        <f t="shared" si="15"/>
        <v>343</v>
      </c>
      <c r="R72" s="12">
        <f t="shared" si="15"/>
        <v>308</v>
      </c>
      <c r="S72" s="12">
        <f t="shared" si="15"/>
        <v>44</v>
      </c>
      <c r="T72" s="12">
        <f t="shared" si="15"/>
        <v>33</v>
      </c>
      <c r="U72" s="12">
        <f t="shared" si="15"/>
        <v>20</v>
      </c>
      <c r="V72" s="12">
        <f t="shared" si="15"/>
        <v>11</v>
      </c>
      <c r="W72" s="12">
        <f t="shared" si="15"/>
        <v>0</v>
      </c>
      <c r="X72" s="12">
        <f t="shared" si="15"/>
        <v>0</v>
      </c>
      <c r="Y72" s="12">
        <f t="shared" si="15"/>
        <v>0</v>
      </c>
      <c r="Z72" s="12">
        <f t="shared" si="15"/>
        <v>0</v>
      </c>
      <c r="AA72" s="55">
        <f t="shared" si="13"/>
        <v>4987</v>
      </c>
      <c r="AB72" s="55">
        <f t="shared" si="13"/>
        <v>4733</v>
      </c>
      <c r="AC72" s="55">
        <f>AB72+AA72</f>
        <v>9720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166" t="s">
        <v>261</v>
      </c>
      <c r="B73" s="166"/>
      <c r="C73" s="55">
        <f>C72+C71</f>
        <v>13403</v>
      </c>
      <c r="D73" s="55">
        <f aca="true" t="shared" si="16" ref="D73:Z73">D72+D71</f>
        <v>10965</v>
      </c>
      <c r="E73" s="55">
        <f t="shared" si="16"/>
        <v>4991</v>
      </c>
      <c r="F73" s="55">
        <f t="shared" si="16"/>
        <v>3473</v>
      </c>
      <c r="G73" s="55">
        <f t="shared" si="16"/>
        <v>6425</v>
      </c>
      <c r="H73" s="55">
        <f t="shared" si="16"/>
        <v>5258</v>
      </c>
      <c r="I73" s="55">
        <f t="shared" si="16"/>
        <v>3587</v>
      </c>
      <c r="J73" s="55">
        <f t="shared" si="16"/>
        <v>2989</v>
      </c>
      <c r="K73" s="55">
        <f t="shared" si="16"/>
        <v>4788</v>
      </c>
      <c r="L73" s="55">
        <f t="shared" si="16"/>
        <v>4901</v>
      </c>
      <c r="M73" s="55">
        <f t="shared" si="16"/>
        <v>3192</v>
      </c>
      <c r="N73" s="55">
        <f t="shared" si="16"/>
        <v>2984</v>
      </c>
      <c r="O73" s="55">
        <f t="shared" si="16"/>
        <v>4414</v>
      </c>
      <c r="P73" s="55">
        <f t="shared" si="16"/>
        <v>5205</v>
      </c>
      <c r="Q73" s="55">
        <f t="shared" si="16"/>
        <v>3032</v>
      </c>
      <c r="R73" s="55">
        <f t="shared" si="16"/>
        <v>3043</v>
      </c>
      <c r="S73" s="55">
        <f t="shared" si="16"/>
        <v>857</v>
      </c>
      <c r="T73" s="55">
        <f t="shared" si="16"/>
        <v>672</v>
      </c>
      <c r="U73" s="55">
        <f t="shared" si="16"/>
        <v>576</v>
      </c>
      <c r="V73" s="55">
        <f t="shared" si="16"/>
        <v>430</v>
      </c>
      <c r="W73" s="55">
        <f t="shared" si="16"/>
        <v>95</v>
      </c>
      <c r="X73" s="55">
        <f t="shared" si="16"/>
        <v>76</v>
      </c>
      <c r="Y73" s="55">
        <f t="shared" si="16"/>
        <v>60</v>
      </c>
      <c r="Z73" s="55">
        <f t="shared" si="16"/>
        <v>41</v>
      </c>
      <c r="AA73" s="55">
        <f t="shared" si="13"/>
        <v>45420</v>
      </c>
      <c r="AB73" s="55">
        <f t="shared" si="13"/>
        <v>40037</v>
      </c>
      <c r="AC73" s="55">
        <f>AB73+AA73</f>
        <v>85457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27:54" ht="18.75">
      <c r="AA74" s="6"/>
      <c r="AB74" s="6"/>
      <c r="AC74" s="6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179" t="s">
        <v>347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A76" s="166" t="s">
        <v>3</v>
      </c>
      <c r="B76" s="166"/>
      <c r="C76" s="177" t="s">
        <v>321</v>
      </c>
      <c r="D76" s="180"/>
      <c r="E76" s="180"/>
      <c r="F76" s="178"/>
      <c r="G76" s="177" t="s">
        <v>322</v>
      </c>
      <c r="H76" s="180"/>
      <c r="I76" s="180"/>
      <c r="J76" s="178"/>
      <c r="K76" s="177" t="s">
        <v>323</v>
      </c>
      <c r="L76" s="180"/>
      <c r="M76" s="180"/>
      <c r="N76" s="178"/>
      <c r="O76" s="177" t="s">
        <v>324</v>
      </c>
      <c r="P76" s="180"/>
      <c r="Q76" s="180"/>
      <c r="R76" s="178"/>
      <c r="S76" s="177" t="s">
        <v>325</v>
      </c>
      <c r="T76" s="180"/>
      <c r="U76" s="180"/>
      <c r="V76" s="178"/>
      <c r="W76" s="177" t="s">
        <v>326</v>
      </c>
      <c r="X76" s="180"/>
      <c r="Y76" s="180"/>
      <c r="Z76" s="178"/>
      <c r="AA76" s="177" t="s">
        <v>0</v>
      </c>
      <c r="AB76" s="180"/>
      <c r="AC76" s="178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166"/>
      <c r="B77" s="166"/>
      <c r="C77" s="177" t="s">
        <v>1</v>
      </c>
      <c r="D77" s="178"/>
      <c r="E77" s="177" t="s">
        <v>2</v>
      </c>
      <c r="F77" s="178"/>
      <c r="G77" s="177" t="s">
        <v>35</v>
      </c>
      <c r="H77" s="178"/>
      <c r="I77" s="177" t="s">
        <v>2</v>
      </c>
      <c r="J77" s="178"/>
      <c r="K77" s="177" t="s">
        <v>35</v>
      </c>
      <c r="L77" s="178"/>
      <c r="M77" s="177" t="s">
        <v>2</v>
      </c>
      <c r="N77" s="178"/>
      <c r="O77" s="177" t="s">
        <v>35</v>
      </c>
      <c r="P77" s="178"/>
      <c r="Q77" s="177" t="s">
        <v>2</v>
      </c>
      <c r="R77" s="178"/>
      <c r="S77" s="177" t="s">
        <v>35</v>
      </c>
      <c r="T77" s="178"/>
      <c r="U77" s="177" t="s">
        <v>2</v>
      </c>
      <c r="V77" s="178"/>
      <c r="W77" s="177" t="s">
        <v>35</v>
      </c>
      <c r="X77" s="178"/>
      <c r="Y77" s="177" t="s">
        <v>2</v>
      </c>
      <c r="Z77" s="178"/>
      <c r="AA77" s="175" t="s">
        <v>327</v>
      </c>
      <c r="AB77" s="175" t="s">
        <v>328</v>
      </c>
      <c r="AC77" s="175" t="s">
        <v>16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166"/>
      <c r="B78" s="166"/>
      <c r="C78" s="55" t="s">
        <v>327</v>
      </c>
      <c r="D78" s="55" t="s">
        <v>328</v>
      </c>
      <c r="E78" s="55" t="s">
        <v>327</v>
      </c>
      <c r="F78" s="55" t="s">
        <v>328</v>
      </c>
      <c r="G78" s="55" t="s">
        <v>327</v>
      </c>
      <c r="H78" s="55" t="s">
        <v>328</v>
      </c>
      <c r="I78" s="55" t="s">
        <v>327</v>
      </c>
      <c r="J78" s="55" t="s">
        <v>328</v>
      </c>
      <c r="K78" s="55" t="s">
        <v>327</v>
      </c>
      <c r="L78" s="55" t="s">
        <v>328</v>
      </c>
      <c r="M78" s="55" t="s">
        <v>327</v>
      </c>
      <c r="N78" s="55" t="s">
        <v>328</v>
      </c>
      <c r="O78" s="55" t="s">
        <v>327</v>
      </c>
      <c r="P78" s="55" t="s">
        <v>328</v>
      </c>
      <c r="Q78" s="55" t="s">
        <v>327</v>
      </c>
      <c r="R78" s="55" t="s">
        <v>328</v>
      </c>
      <c r="S78" s="55" t="s">
        <v>327</v>
      </c>
      <c r="T78" s="55" t="s">
        <v>328</v>
      </c>
      <c r="U78" s="55" t="s">
        <v>327</v>
      </c>
      <c r="V78" s="55" t="s">
        <v>328</v>
      </c>
      <c r="W78" s="55" t="s">
        <v>327</v>
      </c>
      <c r="X78" s="55" t="s">
        <v>328</v>
      </c>
      <c r="Y78" s="55" t="s">
        <v>327</v>
      </c>
      <c r="Z78" s="55" t="s">
        <v>328</v>
      </c>
      <c r="AA78" s="176"/>
      <c r="AB78" s="176"/>
      <c r="AC78" s="176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162" t="s">
        <v>17</v>
      </c>
      <c r="B79" s="162"/>
      <c r="C79" s="17">
        <f>+'[1]جنسيات-موازي'!S4</f>
        <v>23</v>
      </c>
      <c r="D79" s="17">
        <f>+'[1]جنسيات-موازي'!T4</f>
        <v>17</v>
      </c>
      <c r="E79" s="12">
        <v>25</v>
      </c>
      <c r="F79" s="12">
        <v>29</v>
      </c>
      <c r="G79" s="12">
        <v>41</v>
      </c>
      <c r="H79" s="12">
        <v>10</v>
      </c>
      <c r="I79" s="12">
        <v>19</v>
      </c>
      <c r="J79" s="12">
        <v>12</v>
      </c>
      <c r="K79" s="12">
        <v>30</v>
      </c>
      <c r="L79" s="12">
        <v>24</v>
      </c>
      <c r="M79" s="12">
        <v>22</v>
      </c>
      <c r="N79" s="12">
        <v>15</v>
      </c>
      <c r="O79" s="12">
        <v>35</v>
      </c>
      <c r="P79" s="12">
        <v>39</v>
      </c>
      <c r="Q79" s="12">
        <v>31</v>
      </c>
      <c r="R79" s="12">
        <v>26</v>
      </c>
      <c r="S79" s="12">
        <v>45</v>
      </c>
      <c r="T79" s="12">
        <v>40</v>
      </c>
      <c r="U79" s="12">
        <v>35</v>
      </c>
      <c r="V79" s="12">
        <v>30</v>
      </c>
      <c r="W79" s="12">
        <v>30</v>
      </c>
      <c r="X79" s="12">
        <v>28</v>
      </c>
      <c r="Y79" s="12">
        <v>26</v>
      </c>
      <c r="Z79" s="12">
        <v>29</v>
      </c>
      <c r="AA79" s="56">
        <f aca="true" t="shared" si="17" ref="AA79:AA90">+C79+E79+G79+I79+K79+M79+O79+Q79+S79+U79+W79+Y79</f>
        <v>362</v>
      </c>
      <c r="AB79" s="56">
        <f aca="true" t="shared" si="18" ref="AB79:AB90">+D79+F79+H79+J79+L79+N79+P79+R79+T79+V79+X79+Z79</f>
        <v>299</v>
      </c>
      <c r="AC79" s="56">
        <f aca="true" t="shared" si="19" ref="AC79:AC90">+AA79+AB79</f>
        <v>661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162" t="s">
        <v>18</v>
      </c>
      <c r="B80" s="162"/>
      <c r="C80" s="17">
        <v>40</v>
      </c>
      <c r="D80" s="17">
        <v>26</v>
      </c>
      <c r="E80" s="12">
        <v>35</v>
      </c>
      <c r="F80" s="12">
        <v>18</v>
      </c>
      <c r="G80" s="12">
        <v>25</v>
      </c>
      <c r="H80" s="12">
        <v>17</v>
      </c>
      <c r="I80" s="12">
        <v>17</v>
      </c>
      <c r="J80" s="12">
        <v>8</v>
      </c>
      <c r="K80" s="12">
        <v>22</v>
      </c>
      <c r="L80" s="12">
        <v>9</v>
      </c>
      <c r="M80" s="12">
        <v>19</v>
      </c>
      <c r="N80" s="12">
        <v>7</v>
      </c>
      <c r="O80" s="12">
        <v>7</v>
      </c>
      <c r="P80" s="12">
        <v>10</v>
      </c>
      <c r="Q80" s="12">
        <v>9</v>
      </c>
      <c r="R80" s="12">
        <v>6</v>
      </c>
      <c r="S80" s="12">
        <v>10</v>
      </c>
      <c r="T80" s="12">
        <v>5</v>
      </c>
      <c r="U80" s="12">
        <v>9</v>
      </c>
      <c r="V80" s="12">
        <v>4</v>
      </c>
      <c r="W80" s="12">
        <v>0</v>
      </c>
      <c r="X80" s="12">
        <v>0</v>
      </c>
      <c r="Y80" s="12">
        <v>0</v>
      </c>
      <c r="Z80" s="12">
        <v>0</v>
      </c>
      <c r="AA80" s="56">
        <f t="shared" si="17"/>
        <v>193</v>
      </c>
      <c r="AB80" s="56">
        <f t="shared" si="18"/>
        <v>110</v>
      </c>
      <c r="AC80" s="56">
        <f t="shared" si="19"/>
        <v>303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162" t="s">
        <v>19</v>
      </c>
      <c r="B81" s="162"/>
      <c r="C81" s="17">
        <v>21</v>
      </c>
      <c r="D81" s="17">
        <v>24</v>
      </c>
      <c r="E81" s="12">
        <v>10</v>
      </c>
      <c r="F81" s="12">
        <v>15</v>
      </c>
      <c r="G81" s="12">
        <v>10</v>
      </c>
      <c r="H81" s="12">
        <v>17</v>
      </c>
      <c r="I81" s="12">
        <v>3</v>
      </c>
      <c r="J81" s="12">
        <v>15</v>
      </c>
      <c r="K81" s="12">
        <v>7</v>
      </c>
      <c r="L81" s="12">
        <v>11</v>
      </c>
      <c r="M81" s="12">
        <v>5</v>
      </c>
      <c r="N81" s="12">
        <v>12</v>
      </c>
      <c r="O81" s="12">
        <v>7</v>
      </c>
      <c r="P81" s="12">
        <v>14</v>
      </c>
      <c r="Q81" s="12">
        <v>10</v>
      </c>
      <c r="R81" s="12">
        <v>14</v>
      </c>
      <c r="S81" s="12">
        <v>6</v>
      </c>
      <c r="T81" s="12">
        <v>13</v>
      </c>
      <c r="U81" s="12">
        <v>3</v>
      </c>
      <c r="V81" s="12">
        <v>13</v>
      </c>
      <c r="W81" s="12">
        <v>0</v>
      </c>
      <c r="X81" s="12">
        <v>0</v>
      </c>
      <c r="Y81" s="12">
        <v>0</v>
      </c>
      <c r="Z81" s="12">
        <v>0</v>
      </c>
      <c r="AA81" s="56">
        <f t="shared" si="17"/>
        <v>82</v>
      </c>
      <c r="AB81" s="56">
        <f t="shared" si="18"/>
        <v>148</v>
      </c>
      <c r="AC81" s="56">
        <f t="shared" si="19"/>
        <v>230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27.75" customHeight="1">
      <c r="A82" s="162" t="s">
        <v>204</v>
      </c>
      <c r="B82" s="162"/>
      <c r="C82" s="17">
        <v>97</v>
      </c>
      <c r="D82" s="17">
        <v>13</v>
      </c>
      <c r="E82" s="12">
        <v>80</v>
      </c>
      <c r="F82" s="12">
        <v>41</v>
      </c>
      <c r="G82" s="12">
        <v>75</v>
      </c>
      <c r="H82" s="12">
        <v>29</v>
      </c>
      <c r="I82" s="12">
        <v>70</v>
      </c>
      <c r="J82" s="12">
        <v>21</v>
      </c>
      <c r="K82" s="12">
        <v>68</v>
      </c>
      <c r="L82" s="12">
        <v>16</v>
      </c>
      <c r="M82" s="12">
        <v>60</v>
      </c>
      <c r="N82" s="12">
        <v>9</v>
      </c>
      <c r="O82" s="12">
        <v>48</v>
      </c>
      <c r="P82" s="12">
        <v>8</v>
      </c>
      <c r="Q82" s="12">
        <v>30</v>
      </c>
      <c r="R82" s="12">
        <v>6</v>
      </c>
      <c r="S82" s="12">
        <v>20</v>
      </c>
      <c r="T82" s="12">
        <v>7</v>
      </c>
      <c r="U82" s="12">
        <v>11</v>
      </c>
      <c r="V82" s="12">
        <v>6</v>
      </c>
      <c r="W82" s="12">
        <v>0</v>
      </c>
      <c r="X82" s="12">
        <v>0</v>
      </c>
      <c r="Y82" s="12">
        <v>0</v>
      </c>
      <c r="Z82" s="12">
        <v>0</v>
      </c>
      <c r="AA82" s="56">
        <f t="shared" si="17"/>
        <v>559</v>
      </c>
      <c r="AB82" s="56">
        <f t="shared" si="18"/>
        <v>156</v>
      </c>
      <c r="AC82" s="56">
        <f t="shared" si="19"/>
        <v>715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A83" s="162" t="s">
        <v>205</v>
      </c>
      <c r="B83" s="162"/>
      <c r="C83" s="17">
        <v>59</v>
      </c>
      <c r="D83" s="17">
        <v>49</v>
      </c>
      <c r="E83" s="12">
        <v>11</v>
      </c>
      <c r="F83" s="12">
        <v>6</v>
      </c>
      <c r="G83" s="12">
        <v>22</v>
      </c>
      <c r="H83" s="12">
        <v>18</v>
      </c>
      <c r="I83" s="12">
        <v>8</v>
      </c>
      <c r="J83" s="12">
        <v>4</v>
      </c>
      <c r="K83" s="12">
        <v>16</v>
      </c>
      <c r="L83" s="12">
        <v>15</v>
      </c>
      <c r="M83" s="12">
        <v>9</v>
      </c>
      <c r="N83" s="12">
        <v>5</v>
      </c>
      <c r="O83" s="12">
        <v>14</v>
      </c>
      <c r="P83" s="12">
        <v>17</v>
      </c>
      <c r="Q83" s="12">
        <v>8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56">
        <f t="shared" si="17"/>
        <v>147</v>
      </c>
      <c r="AB83" s="56">
        <f t="shared" si="18"/>
        <v>114</v>
      </c>
      <c r="AC83" s="56">
        <f t="shared" si="19"/>
        <v>261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27.75" customHeight="1">
      <c r="A84" s="165" t="s">
        <v>275</v>
      </c>
      <c r="B84" s="14" t="s">
        <v>263</v>
      </c>
      <c r="C84" s="17">
        <v>27</v>
      </c>
      <c r="D84" s="17">
        <v>9</v>
      </c>
      <c r="E84" s="12">
        <v>15</v>
      </c>
      <c r="F84" s="12">
        <v>8</v>
      </c>
      <c r="G84" s="12">
        <v>33</v>
      </c>
      <c r="H84" s="12">
        <v>6</v>
      </c>
      <c r="I84" s="12">
        <v>18</v>
      </c>
      <c r="J84" s="12">
        <v>4</v>
      </c>
      <c r="K84" s="12">
        <v>21</v>
      </c>
      <c r="L84" s="12">
        <v>3</v>
      </c>
      <c r="M84" s="12">
        <v>19</v>
      </c>
      <c r="N84" s="12">
        <v>3</v>
      </c>
      <c r="O84" s="12">
        <v>13</v>
      </c>
      <c r="P84" s="12">
        <v>2</v>
      </c>
      <c r="Q84" s="12">
        <v>9</v>
      </c>
      <c r="R84" s="12">
        <v>2</v>
      </c>
      <c r="S84" s="12">
        <v>5</v>
      </c>
      <c r="T84" s="12">
        <v>2</v>
      </c>
      <c r="U84" s="12">
        <v>3</v>
      </c>
      <c r="V84" s="12">
        <v>1</v>
      </c>
      <c r="W84" s="12">
        <v>0</v>
      </c>
      <c r="X84" s="12">
        <v>0</v>
      </c>
      <c r="Y84" s="12">
        <v>0</v>
      </c>
      <c r="Z84" s="12">
        <v>0</v>
      </c>
      <c r="AA84" s="56">
        <f t="shared" si="17"/>
        <v>163</v>
      </c>
      <c r="AB84" s="56">
        <f t="shared" si="18"/>
        <v>40</v>
      </c>
      <c r="AC84" s="56">
        <f t="shared" si="19"/>
        <v>203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A85" s="165"/>
      <c r="B85" s="14" t="s">
        <v>276</v>
      </c>
      <c r="C85" s="17">
        <v>34</v>
      </c>
      <c r="D85" s="17">
        <v>7</v>
      </c>
      <c r="E85" s="12">
        <v>50</v>
      </c>
      <c r="F85" s="12">
        <v>9</v>
      </c>
      <c r="G85" s="12">
        <v>41</v>
      </c>
      <c r="H85" s="12">
        <v>6</v>
      </c>
      <c r="I85" s="12">
        <v>40</v>
      </c>
      <c r="J85" s="12">
        <v>6</v>
      </c>
      <c r="K85" s="12">
        <v>38</v>
      </c>
      <c r="L85" s="12">
        <v>3</v>
      </c>
      <c r="M85" s="12">
        <v>32</v>
      </c>
      <c r="N85" s="12">
        <v>3</v>
      </c>
      <c r="O85" s="12">
        <v>18</v>
      </c>
      <c r="P85" s="12">
        <v>1</v>
      </c>
      <c r="Q85" s="12">
        <v>15</v>
      </c>
      <c r="R85" s="12">
        <v>2</v>
      </c>
      <c r="S85" s="12">
        <v>12</v>
      </c>
      <c r="T85" s="12">
        <v>1</v>
      </c>
      <c r="U85" s="12">
        <v>10</v>
      </c>
      <c r="V85" s="12">
        <v>1</v>
      </c>
      <c r="W85" s="12">
        <v>0</v>
      </c>
      <c r="X85" s="12">
        <v>0</v>
      </c>
      <c r="Y85" s="12">
        <v>0</v>
      </c>
      <c r="Z85" s="12">
        <v>0</v>
      </c>
      <c r="AA85" s="56">
        <f t="shared" si="17"/>
        <v>290</v>
      </c>
      <c r="AB85" s="56">
        <f t="shared" si="18"/>
        <v>39</v>
      </c>
      <c r="AC85" s="56">
        <f t="shared" si="19"/>
        <v>329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65"/>
      <c r="B86" s="14" t="s">
        <v>329</v>
      </c>
      <c r="C86" s="17">
        <v>64</v>
      </c>
      <c r="D86" s="17">
        <v>2</v>
      </c>
      <c r="E86" s="12">
        <v>33</v>
      </c>
      <c r="F86" s="12">
        <v>4</v>
      </c>
      <c r="G86" s="12">
        <v>22</v>
      </c>
      <c r="H86" s="12">
        <v>1</v>
      </c>
      <c r="I86" s="12">
        <v>46</v>
      </c>
      <c r="J86" s="12">
        <v>2</v>
      </c>
      <c r="K86" s="12">
        <v>37</v>
      </c>
      <c r="L86" s="12">
        <v>1</v>
      </c>
      <c r="M86" s="12">
        <v>28</v>
      </c>
      <c r="N86" s="12">
        <v>0</v>
      </c>
      <c r="O86" s="12">
        <v>19</v>
      </c>
      <c r="P86" s="12">
        <v>1</v>
      </c>
      <c r="Q86" s="12">
        <v>14</v>
      </c>
      <c r="R86" s="12">
        <v>1</v>
      </c>
      <c r="S86" s="12">
        <v>11</v>
      </c>
      <c r="T86" s="12">
        <v>1</v>
      </c>
      <c r="U86" s="12">
        <v>9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56">
        <f t="shared" si="17"/>
        <v>283</v>
      </c>
      <c r="AB86" s="56">
        <f t="shared" si="18"/>
        <v>13</v>
      </c>
      <c r="AC86" s="56">
        <f t="shared" si="19"/>
        <v>296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65"/>
      <c r="B87" s="14" t="s">
        <v>278</v>
      </c>
      <c r="C87" s="17">
        <v>18</v>
      </c>
      <c r="D87" s="17">
        <v>10</v>
      </c>
      <c r="E87" s="12">
        <v>49</v>
      </c>
      <c r="F87" s="12">
        <v>19</v>
      </c>
      <c r="G87" s="12">
        <v>36</v>
      </c>
      <c r="H87" s="12">
        <v>18</v>
      </c>
      <c r="I87" s="12">
        <v>12</v>
      </c>
      <c r="J87" s="12">
        <v>15</v>
      </c>
      <c r="K87" s="12">
        <v>14</v>
      </c>
      <c r="L87" s="12">
        <v>12</v>
      </c>
      <c r="M87" s="12">
        <v>16</v>
      </c>
      <c r="N87" s="12">
        <v>6</v>
      </c>
      <c r="O87" s="12">
        <v>14</v>
      </c>
      <c r="P87" s="12">
        <v>4</v>
      </c>
      <c r="Q87" s="12">
        <v>12</v>
      </c>
      <c r="R87" s="12">
        <v>2</v>
      </c>
      <c r="S87" s="12">
        <v>10</v>
      </c>
      <c r="T87" s="12">
        <v>2</v>
      </c>
      <c r="U87" s="12">
        <v>8</v>
      </c>
      <c r="V87" s="12">
        <v>2</v>
      </c>
      <c r="W87" s="12">
        <v>0</v>
      </c>
      <c r="X87" s="12">
        <v>0</v>
      </c>
      <c r="Y87" s="12">
        <v>0</v>
      </c>
      <c r="Z87" s="12">
        <v>0</v>
      </c>
      <c r="AA87" s="56">
        <f t="shared" si="17"/>
        <v>189</v>
      </c>
      <c r="AB87" s="56">
        <f t="shared" si="18"/>
        <v>90</v>
      </c>
      <c r="AC87" s="56">
        <f t="shared" si="19"/>
        <v>279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27.75" customHeight="1">
      <c r="A88" s="165"/>
      <c r="B88" s="14" t="s">
        <v>279</v>
      </c>
      <c r="C88" s="17">
        <v>12</v>
      </c>
      <c r="D88" s="17">
        <v>8</v>
      </c>
      <c r="E88" s="12">
        <v>4</v>
      </c>
      <c r="F88" s="12">
        <v>2</v>
      </c>
      <c r="G88" s="12">
        <v>4</v>
      </c>
      <c r="H88" s="12">
        <v>2</v>
      </c>
      <c r="I88" s="12">
        <v>3</v>
      </c>
      <c r="J88" s="12">
        <v>3</v>
      </c>
      <c r="K88" s="12">
        <v>5</v>
      </c>
      <c r="L88" s="12">
        <v>2</v>
      </c>
      <c r="M88" s="12">
        <v>1</v>
      </c>
      <c r="N88" s="12">
        <v>1</v>
      </c>
      <c r="O88" s="12">
        <v>3</v>
      </c>
      <c r="P88" s="12">
        <v>1</v>
      </c>
      <c r="Q88" s="12">
        <v>2</v>
      </c>
      <c r="R88" s="12">
        <v>1</v>
      </c>
      <c r="S88" s="12">
        <v>2</v>
      </c>
      <c r="T88" s="12">
        <v>0</v>
      </c>
      <c r="U88" s="12">
        <v>2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56">
        <f t="shared" si="17"/>
        <v>38</v>
      </c>
      <c r="AB88" s="56">
        <f t="shared" si="18"/>
        <v>20</v>
      </c>
      <c r="AC88" s="56">
        <f t="shared" si="19"/>
        <v>58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65"/>
      <c r="B89" s="14" t="s">
        <v>280</v>
      </c>
      <c r="C89" s="17">
        <v>10</v>
      </c>
      <c r="D89" s="17">
        <v>0</v>
      </c>
      <c r="E89" s="12">
        <v>34</v>
      </c>
      <c r="F89" s="12">
        <v>4</v>
      </c>
      <c r="G89" s="12">
        <v>32</v>
      </c>
      <c r="H89" s="12">
        <v>3</v>
      </c>
      <c r="I89" s="12">
        <v>23</v>
      </c>
      <c r="J89" s="12">
        <v>2</v>
      </c>
      <c r="K89" s="12">
        <v>17</v>
      </c>
      <c r="L89" s="12">
        <v>0</v>
      </c>
      <c r="M89" s="12">
        <v>12</v>
      </c>
      <c r="N89" s="12">
        <v>1</v>
      </c>
      <c r="O89" s="12">
        <v>9</v>
      </c>
      <c r="P89" s="12">
        <v>0</v>
      </c>
      <c r="Q89" s="12">
        <v>6</v>
      </c>
      <c r="R89" s="12">
        <v>0</v>
      </c>
      <c r="S89" s="12">
        <v>3</v>
      </c>
      <c r="T89" s="12">
        <v>0</v>
      </c>
      <c r="U89" s="12">
        <v>3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56">
        <f t="shared" si="17"/>
        <v>149</v>
      </c>
      <c r="AB89" s="56">
        <f t="shared" si="18"/>
        <v>10</v>
      </c>
      <c r="AC89" s="56">
        <f t="shared" si="19"/>
        <v>159</v>
      </c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65"/>
      <c r="B90" s="14" t="s">
        <v>281</v>
      </c>
      <c r="C90" s="17">
        <v>40</v>
      </c>
      <c r="D90" s="17">
        <v>8</v>
      </c>
      <c r="E90" s="12">
        <v>27</v>
      </c>
      <c r="F90" s="12">
        <v>5</v>
      </c>
      <c r="G90" s="12">
        <v>25</v>
      </c>
      <c r="H90" s="12">
        <v>4</v>
      </c>
      <c r="I90" s="12">
        <v>22</v>
      </c>
      <c r="J90" s="12">
        <v>3</v>
      </c>
      <c r="K90" s="12">
        <v>17</v>
      </c>
      <c r="L90" s="12">
        <v>1</v>
      </c>
      <c r="M90" s="12">
        <v>17</v>
      </c>
      <c r="N90" s="12">
        <v>1</v>
      </c>
      <c r="O90" s="12">
        <v>13</v>
      </c>
      <c r="P90" s="12">
        <v>2</v>
      </c>
      <c r="Q90" s="12">
        <v>11</v>
      </c>
      <c r="R90" s="12">
        <v>0</v>
      </c>
      <c r="S90" s="12">
        <v>8</v>
      </c>
      <c r="T90" s="12">
        <v>1</v>
      </c>
      <c r="U90" s="12">
        <v>6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56">
        <f t="shared" si="17"/>
        <v>186</v>
      </c>
      <c r="AB90" s="56">
        <f t="shared" si="18"/>
        <v>25</v>
      </c>
      <c r="AC90" s="56">
        <f t="shared" si="19"/>
        <v>211</v>
      </c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8.75">
      <c r="A91" s="165"/>
      <c r="B91" s="58" t="s">
        <v>330</v>
      </c>
      <c r="C91" s="59">
        <f aca="true" t="shared" si="20" ref="C91:AC91">SUM(C84:C90)</f>
        <v>205</v>
      </c>
      <c r="D91" s="59">
        <f t="shared" si="20"/>
        <v>44</v>
      </c>
      <c r="E91" s="59">
        <f t="shared" si="20"/>
        <v>212</v>
      </c>
      <c r="F91" s="59">
        <f t="shared" si="20"/>
        <v>51</v>
      </c>
      <c r="G91" s="59">
        <f t="shared" si="20"/>
        <v>193</v>
      </c>
      <c r="H91" s="59">
        <f t="shared" si="20"/>
        <v>40</v>
      </c>
      <c r="I91" s="59">
        <f t="shared" si="20"/>
        <v>164</v>
      </c>
      <c r="J91" s="59">
        <f t="shared" si="20"/>
        <v>35</v>
      </c>
      <c r="K91" s="59">
        <f t="shared" si="20"/>
        <v>149</v>
      </c>
      <c r="L91" s="59">
        <f t="shared" si="20"/>
        <v>22</v>
      </c>
      <c r="M91" s="59">
        <f t="shared" si="20"/>
        <v>125</v>
      </c>
      <c r="N91" s="59">
        <f t="shared" si="20"/>
        <v>15</v>
      </c>
      <c r="O91" s="59">
        <f t="shared" si="20"/>
        <v>89</v>
      </c>
      <c r="P91" s="59">
        <f t="shared" si="20"/>
        <v>11</v>
      </c>
      <c r="Q91" s="59">
        <f t="shared" si="20"/>
        <v>69</v>
      </c>
      <c r="R91" s="59">
        <f t="shared" si="20"/>
        <v>8</v>
      </c>
      <c r="S91" s="59">
        <f t="shared" si="20"/>
        <v>51</v>
      </c>
      <c r="T91" s="59">
        <f t="shared" si="20"/>
        <v>7</v>
      </c>
      <c r="U91" s="59">
        <f t="shared" si="20"/>
        <v>41</v>
      </c>
      <c r="V91" s="59">
        <f t="shared" si="20"/>
        <v>4</v>
      </c>
      <c r="W91" s="59">
        <f t="shared" si="20"/>
        <v>0</v>
      </c>
      <c r="X91" s="59">
        <f t="shared" si="20"/>
        <v>0</v>
      </c>
      <c r="Y91" s="59">
        <f t="shared" si="20"/>
        <v>0</v>
      </c>
      <c r="Z91" s="59">
        <f t="shared" si="20"/>
        <v>0</v>
      </c>
      <c r="AA91" s="57">
        <f t="shared" si="20"/>
        <v>1298</v>
      </c>
      <c r="AB91" s="57">
        <f t="shared" si="20"/>
        <v>237</v>
      </c>
      <c r="AC91" s="57">
        <f t="shared" si="20"/>
        <v>1535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8.75">
      <c r="A92" s="170" t="s">
        <v>331</v>
      </c>
      <c r="B92" s="14" t="s">
        <v>332</v>
      </c>
      <c r="C92" s="17">
        <v>22</v>
      </c>
      <c r="D92" s="17">
        <v>4</v>
      </c>
      <c r="E92" s="12">
        <v>20</v>
      </c>
      <c r="F92" s="12">
        <v>6</v>
      </c>
      <c r="G92" s="12">
        <v>19</v>
      </c>
      <c r="H92" s="12">
        <v>2</v>
      </c>
      <c r="I92" s="12">
        <v>21</v>
      </c>
      <c r="J92" s="12">
        <v>2</v>
      </c>
      <c r="K92" s="12">
        <v>18</v>
      </c>
      <c r="L92" s="12">
        <v>0</v>
      </c>
      <c r="M92" s="12">
        <v>23</v>
      </c>
      <c r="N92" s="12">
        <v>1</v>
      </c>
      <c r="O92" s="12">
        <v>14</v>
      </c>
      <c r="P92" s="12">
        <v>1</v>
      </c>
      <c r="Q92" s="12">
        <v>6</v>
      </c>
      <c r="R92" s="12">
        <v>0</v>
      </c>
      <c r="S92" s="12">
        <v>8</v>
      </c>
      <c r="T92" s="12">
        <v>0</v>
      </c>
      <c r="U92" s="12">
        <v>2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56">
        <f aca="true" t="shared" si="21" ref="AA92:AB99">+C92+E92+G92+I92+K92+M92+O92+Q92+S92+U92+W92+Y92</f>
        <v>153</v>
      </c>
      <c r="AB92" s="56">
        <f t="shared" si="21"/>
        <v>16</v>
      </c>
      <c r="AC92" s="56">
        <f aca="true" t="shared" si="22" ref="AC92:AC99">+AA92+AB92</f>
        <v>169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8.75">
      <c r="A93" s="170"/>
      <c r="B93" s="14" t="s">
        <v>333</v>
      </c>
      <c r="C93" s="17">
        <v>26</v>
      </c>
      <c r="D93" s="17">
        <v>4</v>
      </c>
      <c r="E93" s="12">
        <v>40</v>
      </c>
      <c r="F93" s="12">
        <v>2</v>
      </c>
      <c r="G93" s="12">
        <v>30</v>
      </c>
      <c r="H93" s="12">
        <v>1</v>
      </c>
      <c r="I93" s="12">
        <v>20</v>
      </c>
      <c r="J93" s="12">
        <v>2</v>
      </c>
      <c r="K93" s="12">
        <v>18</v>
      </c>
      <c r="L93" s="12">
        <v>2</v>
      </c>
      <c r="M93" s="12">
        <v>16</v>
      </c>
      <c r="N93" s="12">
        <v>2</v>
      </c>
      <c r="O93" s="12">
        <v>13</v>
      </c>
      <c r="P93" s="12">
        <v>2</v>
      </c>
      <c r="Q93" s="12">
        <v>8</v>
      </c>
      <c r="R93" s="12">
        <v>2</v>
      </c>
      <c r="S93" s="12">
        <v>6</v>
      </c>
      <c r="T93" s="12">
        <v>1</v>
      </c>
      <c r="U93" s="12">
        <v>2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56">
        <f t="shared" si="21"/>
        <v>179</v>
      </c>
      <c r="AB93" s="56">
        <f t="shared" si="21"/>
        <v>18</v>
      </c>
      <c r="AC93" s="56">
        <f t="shared" si="22"/>
        <v>197</v>
      </c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8.75">
      <c r="A94" s="170"/>
      <c r="B94" s="14" t="s">
        <v>284</v>
      </c>
      <c r="C94" s="17">
        <v>23</v>
      </c>
      <c r="D94" s="17">
        <v>2</v>
      </c>
      <c r="E94" s="12">
        <v>10</v>
      </c>
      <c r="F94" s="12">
        <v>2</v>
      </c>
      <c r="G94" s="12">
        <v>15</v>
      </c>
      <c r="H94" s="12">
        <v>1</v>
      </c>
      <c r="I94" s="12">
        <v>20</v>
      </c>
      <c r="J94" s="12">
        <v>2</v>
      </c>
      <c r="K94" s="12">
        <v>16</v>
      </c>
      <c r="L94" s="12">
        <v>1</v>
      </c>
      <c r="M94" s="12">
        <v>13</v>
      </c>
      <c r="N94" s="12">
        <v>2</v>
      </c>
      <c r="O94" s="12">
        <v>12</v>
      </c>
      <c r="P94" s="12">
        <v>1</v>
      </c>
      <c r="Q94" s="12">
        <v>8</v>
      </c>
      <c r="R94" s="12">
        <v>1</v>
      </c>
      <c r="S94" s="12">
        <v>5</v>
      </c>
      <c r="T94" s="12">
        <v>0</v>
      </c>
      <c r="U94" s="12">
        <v>4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56">
        <f t="shared" si="21"/>
        <v>126</v>
      </c>
      <c r="AB94" s="56">
        <f t="shared" si="21"/>
        <v>12</v>
      </c>
      <c r="AC94" s="56">
        <f t="shared" si="22"/>
        <v>138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8.75">
      <c r="A95" s="170"/>
      <c r="B95" s="14" t="s">
        <v>285</v>
      </c>
      <c r="C95" s="17">
        <v>12</v>
      </c>
      <c r="D95" s="17">
        <v>5</v>
      </c>
      <c r="E95" s="12">
        <v>4</v>
      </c>
      <c r="F95" s="12">
        <v>0</v>
      </c>
      <c r="G95" s="12">
        <v>2</v>
      </c>
      <c r="H95" s="12">
        <v>0</v>
      </c>
      <c r="I95" s="12">
        <v>2</v>
      </c>
      <c r="J95" s="12">
        <v>0</v>
      </c>
      <c r="K95" s="12">
        <v>1</v>
      </c>
      <c r="L95" s="12">
        <v>0</v>
      </c>
      <c r="M95" s="12">
        <v>1</v>
      </c>
      <c r="N95" s="12">
        <v>0</v>
      </c>
      <c r="O95" s="12">
        <v>1</v>
      </c>
      <c r="P95" s="12">
        <v>0</v>
      </c>
      <c r="Q95" s="12">
        <v>0</v>
      </c>
      <c r="R95" s="12">
        <v>1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56">
        <f t="shared" si="21"/>
        <v>23</v>
      </c>
      <c r="AB95" s="56">
        <f t="shared" si="21"/>
        <v>6</v>
      </c>
      <c r="AC95" s="56">
        <f t="shared" si="22"/>
        <v>29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27.75" customHeight="1">
      <c r="A96" s="170"/>
      <c r="B96" s="14" t="s">
        <v>334</v>
      </c>
      <c r="C96" s="17">
        <v>27</v>
      </c>
      <c r="D96" s="17">
        <v>1</v>
      </c>
      <c r="E96" s="12">
        <v>12</v>
      </c>
      <c r="F96" s="12">
        <v>1</v>
      </c>
      <c r="G96" s="12">
        <v>12</v>
      </c>
      <c r="H96" s="12">
        <v>2</v>
      </c>
      <c r="I96" s="12">
        <v>10</v>
      </c>
      <c r="J96" s="12">
        <v>1</v>
      </c>
      <c r="K96" s="12">
        <v>12</v>
      </c>
      <c r="L96" s="12">
        <v>1</v>
      </c>
      <c r="M96" s="12">
        <v>16</v>
      </c>
      <c r="N96" s="12">
        <v>0</v>
      </c>
      <c r="O96" s="12">
        <v>10</v>
      </c>
      <c r="P96" s="12">
        <v>1</v>
      </c>
      <c r="Q96" s="12">
        <v>8</v>
      </c>
      <c r="R96" s="12">
        <v>1</v>
      </c>
      <c r="S96" s="12">
        <v>5</v>
      </c>
      <c r="T96" s="12">
        <v>0</v>
      </c>
      <c r="U96" s="12">
        <v>4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56">
        <f t="shared" si="21"/>
        <v>116</v>
      </c>
      <c r="AB96" s="56">
        <f t="shared" si="21"/>
        <v>8</v>
      </c>
      <c r="AC96" s="56">
        <f t="shared" si="22"/>
        <v>124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.75">
      <c r="A97" s="170"/>
      <c r="B97" s="14" t="s">
        <v>335</v>
      </c>
      <c r="C97" s="17">
        <v>13</v>
      </c>
      <c r="D97" s="17">
        <v>1</v>
      </c>
      <c r="E97" s="12">
        <v>19</v>
      </c>
      <c r="F97" s="12">
        <v>1</v>
      </c>
      <c r="G97" s="12">
        <v>6</v>
      </c>
      <c r="H97" s="12">
        <v>0</v>
      </c>
      <c r="I97" s="12">
        <v>7</v>
      </c>
      <c r="J97" s="12">
        <v>0</v>
      </c>
      <c r="K97" s="12">
        <v>4</v>
      </c>
      <c r="L97" s="12">
        <v>0</v>
      </c>
      <c r="M97" s="12">
        <v>5</v>
      </c>
      <c r="N97" s="12">
        <v>0</v>
      </c>
      <c r="O97" s="12">
        <v>4</v>
      </c>
      <c r="P97" s="12">
        <v>0</v>
      </c>
      <c r="Q97" s="12">
        <v>3</v>
      </c>
      <c r="R97" s="12">
        <v>0</v>
      </c>
      <c r="S97" s="12">
        <v>4</v>
      </c>
      <c r="T97" s="12">
        <v>0</v>
      </c>
      <c r="U97" s="12">
        <v>4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56">
        <f t="shared" si="21"/>
        <v>69</v>
      </c>
      <c r="AB97" s="56">
        <f t="shared" si="21"/>
        <v>2</v>
      </c>
      <c r="AC97" s="56">
        <f t="shared" si="22"/>
        <v>71</v>
      </c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8.75">
      <c r="A98" s="170"/>
      <c r="B98" s="14" t="s">
        <v>288</v>
      </c>
      <c r="C98" s="17">
        <v>0</v>
      </c>
      <c r="D98" s="17">
        <v>0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56">
        <f t="shared" si="21"/>
        <v>1</v>
      </c>
      <c r="AB98" s="56">
        <f t="shared" si="21"/>
        <v>0</v>
      </c>
      <c r="AC98" s="56">
        <f t="shared" si="22"/>
        <v>1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24">
      <c r="A99" s="170"/>
      <c r="B99" s="14" t="s">
        <v>289</v>
      </c>
      <c r="C99" s="17">
        <v>5</v>
      </c>
      <c r="D99" s="17">
        <v>12</v>
      </c>
      <c r="E99" s="12">
        <v>7</v>
      </c>
      <c r="F99" s="12">
        <v>3</v>
      </c>
      <c r="G99" s="12">
        <v>8</v>
      </c>
      <c r="H99" s="12">
        <v>1</v>
      </c>
      <c r="I99" s="12">
        <v>6</v>
      </c>
      <c r="J99" s="12">
        <v>2</v>
      </c>
      <c r="K99" s="12">
        <v>9</v>
      </c>
      <c r="L99" s="12">
        <v>5</v>
      </c>
      <c r="M99" s="12">
        <v>6</v>
      </c>
      <c r="N99" s="12">
        <v>3</v>
      </c>
      <c r="O99" s="12">
        <v>5</v>
      </c>
      <c r="P99" s="12">
        <v>4</v>
      </c>
      <c r="Q99" s="12">
        <v>4</v>
      </c>
      <c r="R99" s="12">
        <v>3</v>
      </c>
      <c r="S99" s="12">
        <v>5</v>
      </c>
      <c r="T99" s="12">
        <v>2</v>
      </c>
      <c r="U99" s="12">
        <v>4</v>
      </c>
      <c r="V99" s="12">
        <v>1</v>
      </c>
      <c r="W99" s="12">
        <v>0</v>
      </c>
      <c r="X99" s="12">
        <v>0</v>
      </c>
      <c r="Y99" s="12">
        <v>0</v>
      </c>
      <c r="Z99" s="12">
        <v>0</v>
      </c>
      <c r="AA99" s="56">
        <f t="shared" si="21"/>
        <v>59</v>
      </c>
      <c r="AB99" s="56">
        <f t="shared" si="21"/>
        <v>36</v>
      </c>
      <c r="AC99" s="56">
        <f t="shared" si="22"/>
        <v>95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.75">
      <c r="A100" s="171"/>
      <c r="B100" s="58" t="s">
        <v>267</v>
      </c>
      <c r="C100" s="59">
        <f aca="true" t="shared" si="23" ref="C100:AC100">SUM(C92:C99)</f>
        <v>128</v>
      </c>
      <c r="D100" s="59">
        <f t="shared" si="23"/>
        <v>29</v>
      </c>
      <c r="E100" s="59">
        <f t="shared" si="23"/>
        <v>113</v>
      </c>
      <c r="F100" s="59">
        <f t="shared" si="23"/>
        <v>15</v>
      </c>
      <c r="G100" s="59">
        <f t="shared" si="23"/>
        <v>92</v>
      </c>
      <c r="H100" s="59">
        <f t="shared" si="23"/>
        <v>7</v>
      </c>
      <c r="I100" s="59">
        <f t="shared" si="23"/>
        <v>86</v>
      </c>
      <c r="J100" s="59">
        <f t="shared" si="23"/>
        <v>9</v>
      </c>
      <c r="K100" s="59">
        <f t="shared" si="23"/>
        <v>78</v>
      </c>
      <c r="L100" s="59">
        <f t="shared" si="23"/>
        <v>9</v>
      </c>
      <c r="M100" s="59">
        <f t="shared" si="23"/>
        <v>80</v>
      </c>
      <c r="N100" s="59">
        <f t="shared" si="23"/>
        <v>8</v>
      </c>
      <c r="O100" s="59">
        <f t="shared" si="23"/>
        <v>59</v>
      </c>
      <c r="P100" s="59">
        <f t="shared" si="23"/>
        <v>9</v>
      </c>
      <c r="Q100" s="59">
        <f t="shared" si="23"/>
        <v>37</v>
      </c>
      <c r="R100" s="59">
        <f t="shared" si="23"/>
        <v>8</v>
      </c>
      <c r="S100" s="59">
        <f t="shared" si="23"/>
        <v>33</v>
      </c>
      <c r="T100" s="59">
        <f t="shared" si="23"/>
        <v>3</v>
      </c>
      <c r="U100" s="59">
        <f t="shared" si="23"/>
        <v>20</v>
      </c>
      <c r="V100" s="59">
        <f t="shared" si="23"/>
        <v>1</v>
      </c>
      <c r="W100" s="59">
        <f t="shared" si="23"/>
        <v>0</v>
      </c>
      <c r="X100" s="59">
        <f t="shared" si="23"/>
        <v>0</v>
      </c>
      <c r="Y100" s="59">
        <f t="shared" si="23"/>
        <v>0</v>
      </c>
      <c r="Z100" s="59">
        <f t="shared" si="23"/>
        <v>0</v>
      </c>
      <c r="AA100" s="57">
        <f t="shared" si="23"/>
        <v>726</v>
      </c>
      <c r="AB100" s="57">
        <f t="shared" si="23"/>
        <v>98</v>
      </c>
      <c r="AC100" s="57">
        <f t="shared" si="23"/>
        <v>824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8.75">
      <c r="A101" s="167" t="s">
        <v>290</v>
      </c>
      <c r="B101" s="168"/>
      <c r="C101" s="17">
        <v>19</v>
      </c>
      <c r="D101" s="17">
        <v>9</v>
      </c>
      <c r="E101" s="12">
        <v>13</v>
      </c>
      <c r="F101" s="12">
        <v>5</v>
      </c>
      <c r="G101" s="12">
        <v>12</v>
      </c>
      <c r="H101" s="12">
        <v>4</v>
      </c>
      <c r="I101" s="12">
        <v>9</v>
      </c>
      <c r="J101" s="12">
        <v>3</v>
      </c>
      <c r="K101" s="12">
        <v>7</v>
      </c>
      <c r="L101" s="12">
        <v>3</v>
      </c>
      <c r="M101" s="12">
        <v>6</v>
      </c>
      <c r="N101" s="12">
        <v>1</v>
      </c>
      <c r="O101" s="12">
        <v>6</v>
      </c>
      <c r="P101" s="12">
        <v>0</v>
      </c>
      <c r="Q101" s="12">
        <v>3</v>
      </c>
      <c r="R101" s="12">
        <v>0</v>
      </c>
      <c r="S101" s="12">
        <v>3</v>
      </c>
      <c r="T101" s="12">
        <v>1</v>
      </c>
      <c r="U101" s="12">
        <v>2</v>
      </c>
      <c r="V101" s="12">
        <v>1</v>
      </c>
      <c r="W101" s="12">
        <v>0</v>
      </c>
      <c r="X101" s="12">
        <v>0</v>
      </c>
      <c r="Y101" s="12">
        <v>0</v>
      </c>
      <c r="Z101" s="12">
        <v>0</v>
      </c>
      <c r="AA101" s="56">
        <f aca="true" t="shared" si="24" ref="AA101:AB104">+C101+E101+G101+I101+K101+M101+O101+Q101+S101+U101+W101+Y101</f>
        <v>80</v>
      </c>
      <c r="AB101" s="56">
        <f t="shared" si="24"/>
        <v>27</v>
      </c>
      <c r="AC101" s="56">
        <f>+AA101+AB101</f>
        <v>107</v>
      </c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8.75">
      <c r="A102" s="162" t="s">
        <v>216</v>
      </c>
      <c r="B102" s="162"/>
      <c r="C102" s="17">
        <v>198</v>
      </c>
      <c r="D102" s="17">
        <v>97</v>
      </c>
      <c r="E102" s="12">
        <v>59</v>
      </c>
      <c r="F102" s="12">
        <v>16</v>
      </c>
      <c r="G102" s="12">
        <v>36</v>
      </c>
      <c r="H102" s="12">
        <v>10</v>
      </c>
      <c r="I102" s="12">
        <v>27</v>
      </c>
      <c r="J102" s="12">
        <v>12</v>
      </c>
      <c r="K102" s="12">
        <v>26</v>
      </c>
      <c r="L102" s="12">
        <v>6</v>
      </c>
      <c r="M102" s="12">
        <v>24</v>
      </c>
      <c r="N102" s="12">
        <v>8</v>
      </c>
      <c r="O102" s="12">
        <v>17</v>
      </c>
      <c r="P102" s="12">
        <v>14</v>
      </c>
      <c r="Q102" s="12">
        <v>21</v>
      </c>
      <c r="R102" s="12">
        <v>10</v>
      </c>
      <c r="S102" s="12">
        <v>16</v>
      </c>
      <c r="T102" s="12">
        <v>12</v>
      </c>
      <c r="U102" s="12">
        <v>19</v>
      </c>
      <c r="V102" s="12">
        <v>15</v>
      </c>
      <c r="W102" s="12">
        <v>0</v>
      </c>
      <c r="X102" s="12">
        <v>0</v>
      </c>
      <c r="Y102" s="12">
        <v>0</v>
      </c>
      <c r="Z102" s="12">
        <v>0</v>
      </c>
      <c r="AA102" s="56">
        <f t="shared" si="24"/>
        <v>443</v>
      </c>
      <c r="AB102" s="56">
        <f t="shared" si="24"/>
        <v>200</v>
      </c>
      <c r="AC102" s="56">
        <f>+AA102+AB102</f>
        <v>643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8.75">
      <c r="A103" s="172" t="s">
        <v>291</v>
      </c>
      <c r="B103" s="12" t="s">
        <v>371</v>
      </c>
      <c r="C103" s="17">
        <v>7</v>
      </c>
      <c r="D103" s="17">
        <v>2</v>
      </c>
      <c r="E103" s="12">
        <v>10</v>
      </c>
      <c r="F103" s="12">
        <v>6</v>
      </c>
      <c r="G103" s="12">
        <v>7</v>
      </c>
      <c r="H103" s="12">
        <v>4</v>
      </c>
      <c r="I103" s="12">
        <v>8</v>
      </c>
      <c r="J103" s="12">
        <v>3</v>
      </c>
      <c r="K103" s="12">
        <v>3</v>
      </c>
      <c r="L103" s="12">
        <v>6</v>
      </c>
      <c r="M103" s="12">
        <v>5</v>
      </c>
      <c r="N103" s="12">
        <v>1</v>
      </c>
      <c r="O103" s="12">
        <v>3</v>
      </c>
      <c r="P103" s="12">
        <v>6</v>
      </c>
      <c r="Q103" s="12">
        <v>1</v>
      </c>
      <c r="R103" s="12">
        <v>0</v>
      </c>
      <c r="S103" s="12">
        <v>3</v>
      </c>
      <c r="T103" s="12">
        <v>2</v>
      </c>
      <c r="U103" s="12">
        <v>1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56">
        <f t="shared" si="24"/>
        <v>48</v>
      </c>
      <c r="AB103" s="56">
        <f t="shared" si="24"/>
        <v>30</v>
      </c>
      <c r="AC103" s="56">
        <f>+AA103+AB103</f>
        <v>78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27.75" customHeight="1">
      <c r="A104" s="173"/>
      <c r="B104" s="12" t="s">
        <v>369</v>
      </c>
      <c r="C104" s="17">
        <v>21</v>
      </c>
      <c r="D104" s="17">
        <v>8</v>
      </c>
      <c r="E104" s="12">
        <v>12</v>
      </c>
      <c r="F104" s="12">
        <v>3</v>
      </c>
      <c r="G104" s="12">
        <v>7</v>
      </c>
      <c r="H104" s="12">
        <v>5</v>
      </c>
      <c r="I104" s="12">
        <v>8</v>
      </c>
      <c r="J104" s="12">
        <v>5</v>
      </c>
      <c r="K104" s="12">
        <v>7</v>
      </c>
      <c r="L104" s="12">
        <v>3</v>
      </c>
      <c r="M104" s="12">
        <v>10</v>
      </c>
      <c r="N104" s="12">
        <v>2</v>
      </c>
      <c r="O104" s="12">
        <v>9</v>
      </c>
      <c r="P104" s="12">
        <v>8</v>
      </c>
      <c r="Q104" s="12">
        <v>5</v>
      </c>
      <c r="R104" s="12">
        <v>0</v>
      </c>
      <c r="S104" s="12">
        <v>8</v>
      </c>
      <c r="T104" s="12">
        <v>5</v>
      </c>
      <c r="U104" s="12">
        <v>1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56">
        <f t="shared" si="24"/>
        <v>88</v>
      </c>
      <c r="AB104" s="56">
        <f t="shared" si="24"/>
        <v>39</v>
      </c>
      <c r="AC104" s="56">
        <f>+AA104+AB104</f>
        <v>127</v>
      </c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24">
      <c r="A105" s="174"/>
      <c r="B105" s="61" t="s">
        <v>370</v>
      </c>
      <c r="C105" s="59">
        <f aca="true" t="shared" si="25" ref="C105:AC105">+C103+C104</f>
        <v>28</v>
      </c>
      <c r="D105" s="59">
        <f t="shared" si="25"/>
        <v>10</v>
      </c>
      <c r="E105" s="59">
        <f t="shared" si="25"/>
        <v>22</v>
      </c>
      <c r="F105" s="59">
        <f t="shared" si="25"/>
        <v>9</v>
      </c>
      <c r="G105" s="59">
        <f t="shared" si="25"/>
        <v>14</v>
      </c>
      <c r="H105" s="59">
        <f t="shared" si="25"/>
        <v>9</v>
      </c>
      <c r="I105" s="59">
        <f t="shared" si="25"/>
        <v>16</v>
      </c>
      <c r="J105" s="59">
        <f t="shared" si="25"/>
        <v>8</v>
      </c>
      <c r="K105" s="59">
        <f t="shared" si="25"/>
        <v>10</v>
      </c>
      <c r="L105" s="59">
        <f t="shared" si="25"/>
        <v>9</v>
      </c>
      <c r="M105" s="59">
        <f t="shared" si="25"/>
        <v>15</v>
      </c>
      <c r="N105" s="59">
        <f t="shared" si="25"/>
        <v>3</v>
      </c>
      <c r="O105" s="59">
        <f t="shared" si="25"/>
        <v>12</v>
      </c>
      <c r="P105" s="59">
        <f t="shared" si="25"/>
        <v>14</v>
      </c>
      <c r="Q105" s="59">
        <f t="shared" si="25"/>
        <v>6</v>
      </c>
      <c r="R105" s="59">
        <f t="shared" si="25"/>
        <v>0</v>
      </c>
      <c r="S105" s="59">
        <f t="shared" si="25"/>
        <v>11</v>
      </c>
      <c r="T105" s="59">
        <f t="shared" si="25"/>
        <v>7</v>
      </c>
      <c r="U105" s="59">
        <f t="shared" si="25"/>
        <v>2</v>
      </c>
      <c r="V105" s="59">
        <f t="shared" si="25"/>
        <v>0</v>
      </c>
      <c r="W105" s="59">
        <f t="shared" si="25"/>
        <v>0</v>
      </c>
      <c r="X105" s="59">
        <f t="shared" si="25"/>
        <v>0</v>
      </c>
      <c r="Y105" s="59">
        <f t="shared" si="25"/>
        <v>0</v>
      </c>
      <c r="Z105" s="59">
        <f t="shared" si="25"/>
        <v>0</v>
      </c>
      <c r="AA105" s="57">
        <f t="shared" si="25"/>
        <v>136</v>
      </c>
      <c r="AB105" s="57">
        <f t="shared" si="25"/>
        <v>69</v>
      </c>
      <c r="AC105" s="57">
        <f t="shared" si="25"/>
        <v>205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69" t="s">
        <v>217</v>
      </c>
      <c r="B106" s="169"/>
      <c r="C106" s="17">
        <v>131</v>
      </c>
      <c r="D106" s="17">
        <v>200</v>
      </c>
      <c r="E106" s="12">
        <v>27</v>
      </c>
      <c r="F106" s="12">
        <v>17</v>
      </c>
      <c r="G106" s="12">
        <v>14</v>
      </c>
      <c r="H106" s="12">
        <v>17</v>
      </c>
      <c r="I106" s="12">
        <v>12</v>
      </c>
      <c r="J106" s="12">
        <v>11</v>
      </c>
      <c r="K106" s="12">
        <v>10</v>
      </c>
      <c r="L106" s="12">
        <v>9</v>
      </c>
      <c r="M106" s="12">
        <v>10</v>
      </c>
      <c r="N106" s="12">
        <v>9</v>
      </c>
      <c r="O106" s="12">
        <v>10</v>
      </c>
      <c r="P106" s="12">
        <v>8</v>
      </c>
      <c r="Q106" s="12">
        <v>8</v>
      </c>
      <c r="R106" s="12">
        <v>7</v>
      </c>
      <c r="S106" s="12">
        <v>5</v>
      </c>
      <c r="T106" s="12">
        <v>4</v>
      </c>
      <c r="U106" s="12">
        <v>3</v>
      </c>
      <c r="V106" s="12">
        <v>6</v>
      </c>
      <c r="W106" s="12">
        <v>0</v>
      </c>
      <c r="X106" s="12">
        <v>0</v>
      </c>
      <c r="Y106" s="12">
        <v>0</v>
      </c>
      <c r="Z106" s="12">
        <v>0</v>
      </c>
      <c r="AA106" s="56">
        <f aca="true" t="shared" si="26" ref="AA106:AA117">+C106+E106+G106+I106+K106+M106+O106+Q106+S106+U106+W106+Y106</f>
        <v>230</v>
      </c>
      <c r="AB106" s="56">
        <f aca="true" t="shared" si="27" ref="AB106:AB117">+D106+F106+H106+J106+L106+N106+P106+R106+T106+V106+X106+Z106</f>
        <v>288</v>
      </c>
      <c r="AC106" s="56">
        <f aca="true" t="shared" si="28" ref="AC106:AC117">+AA106+AB106</f>
        <v>518</v>
      </c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62" t="s">
        <v>20</v>
      </c>
      <c r="B107" s="162"/>
      <c r="C107" s="17">
        <v>159</v>
      </c>
      <c r="D107" s="17">
        <v>41</v>
      </c>
      <c r="E107" s="12">
        <v>134</v>
      </c>
      <c r="F107" s="12">
        <v>29</v>
      </c>
      <c r="G107" s="12">
        <v>167</v>
      </c>
      <c r="H107" s="12">
        <v>90</v>
      </c>
      <c r="I107" s="12">
        <v>113</v>
      </c>
      <c r="J107" s="12">
        <v>33</v>
      </c>
      <c r="K107" s="12">
        <v>106</v>
      </c>
      <c r="L107" s="12">
        <v>53</v>
      </c>
      <c r="M107" s="12">
        <v>40</v>
      </c>
      <c r="N107" s="12">
        <v>3</v>
      </c>
      <c r="O107" s="12">
        <v>100</v>
      </c>
      <c r="P107" s="12">
        <v>30</v>
      </c>
      <c r="Q107" s="12">
        <v>154</v>
      </c>
      <c r="R107" s="12">
        <v>44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56">
        <f t="shared" si="26"/>
        <v>973</v>
      </c>
      <c r="AB107" s="56">
        <f t="shared" si="27"/>
        <v>323</v>
      </c>
      <c r="AC107" s="56">
        <f t="shared" si="28"/>
        <v>1296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8.75">
      <c r="A108" s="165" t="s">
        <v>292</v>
      </c>
      <c r="B108" s="14" t="s">
        <v>21</v>
      </c>
      <c r="C108" s="17">
        <v>188</v>
      </c>
      <c r="D108" s="17">
        <v>198</v>
      </c>
      <c r="E108" s="12">
        <v>76</v>
      </c>
      <c r="F108" s="12">
        <v>22</v>
      </c>
      <c r="G108" s="12">
        <v>79</v>
      </c>
      <c r="H108" s="12">
        <v>33</v>
      </c>
      <c r="I108" s="12">
        <v>62</v>
      </c>
      <c r="J108" s="12">
        <v>46</v>
      </c>
      <c r="K108" s="12">
        <v>73</v>
      </c>
      <c r="L108" s="12">
        <v>99</v>
      </c>
      <c r="M108" s="12">
        <v>54</v>
      </c>
      <c r="N108" s="12">
        <v>32</v>
      </c>
      <c r="O108" s="12">
        <v>141</v>
      </c>
      <c r="P108" s="12">
        <v>79</v>
      </c>
      <c r="Q108" s="12">
        <v>60</v>
      </c>
      <c r="R108" s="12">
        <v>45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56">
        <f t="shared" si="26"/>
        <v>733</v>
      </c>
      <c r="AB108" s="56">
        <f t="shared" si="27"/>
        <v>554</v>
      </c>
      <c r="AC108" s="56">
        <f t="shared" si="28"/>
        <v>1287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65"/>
      <c r="B109" s="14" t="s">
        <v>293</v>
      </c>
      <c r="C109" s="17">
        <v>98</v>
      </c>
      <c r="D109" s="17">
        <v>151</v>
      </c>
      <c r="E109" s="12">
        <v>23</v>
      </c>
      <c r="F109" s="12">
        <v>51</v>
      </c>
      <c r="G109" s="12">
        <v>40</v>
      </c>
      <c r="H109" s="12">
        <v>82</v>
      </c>
      <c r="I109" s="12">
        <v>41</v>
      </c>
      <c r="J109" s="12">
        <v>55</v>
      </c>
      <c r="K109" s="12">
        <v>56</v>
      </c>
      <c r="L109" s="12">
        <v>57</v>
      </c>
      <c r="M109" s="12">
        <v>42</v>
      </c>
      <c r="N109" s="12">
        <v>50</v>
      </c>
      <c r="O109" s="12">
        <v>40</v>
      </c>
      <c r="P109" s="12">
        <v>63</v>
      </c>
      <c r="Q109" s="12">
        <v>23</v>
      </c>
      <c r="R109" s="12">
        <v>31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56">
        <f t="shared" si="26"/>
        <v>363</v>
      </c>
      <c r="AB109" s="56">
        <f t="shared" si="27"/>
        <v>540</v>
      </c>
      <c r="AC109" s="56">
        <f t="shared" si="28"/>
        <v>903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65"/>
      <c r="B110" s="14" t="s">
        <v>22</v>
      </c>
      <c r="C110" s="17">
        <v>32</v>
      </c>
      <c r="D110" s="17">
        <v>90</v>
      </c>
      <c r="E110" s="12">
        <v>9</v>
      </c>
      <c r="F110" s="12">
        <v>30</v>
      </c>
      <c r="G110" s="12">
        <v>33</v>
      </c>
      <c r="H110" s="12">
        <v>65</v>
      </c>
      <c r="I110" s="12">
        <v>10</v>
      </c>
      <c r="J110" s="12">
        <v>44</v>
      </c>
      <c r="K110" s="12">
        <v>32</v>
      </c>
      <c r="L110" s="12">
        <v>75</v>
      </c>
      <c r="M110" s="12">
        <v>15</v>
      </c>
      <c r="N110" s="12">
        <v>43</v>
      </c>
      <c r="O110" s="12">
        <v>20</v>
      </c>
      <c r="P110" s="12">
        <v>72</v>
      </c>
      <c r="Q110" s="12">
        <v>17</v>
      </c>
      <c r="R110" s="12">
        <v>35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56">
        <f t="shared" si="26"/>
        <v>168</v>
      </c>
      <c r="AB110" s="56">
        <f t="shared" si="27"/>
        <v>454</v>
      </c>
      <c r="AC110" s="56">
        <f t="shared" si="28"/>
        <v>622</v>
      </c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65"/>
      <c r="B111" s="14" t="s">
        <v>294</v>
      </c>
      <c r="C111" s="17">
        <v>15</v>
      </c>
      <c r="D111" s="17">
        <v>5</v>
      </c>
      <c r="E111" s="12">
        <v>3</v>
      </c>
      <c r="F111" s="12">
        <v>1</v>
      </c>
      <c r="G111" s="12">
        <v>3</v>
      </c>
      <c r="H111" s="12">
        <v>1</v>
      </c>
      <c r="I111" s="12">
        <v>1</v>
      </c>
      <c r="J111" s="12">
        <v>2</v>
      </c>
      <c r="K111" s="12">
        <v>2</v>
      </c>
      <c r="L111" s="12">
        <v>3</v>
      </c>
      <c r="M111" s="12">
        <v>2</v>
      </c>
      <c r="N111" s="12">
        <v>1</v>
      </c>
      <c r="O111" s="12">
        <v>2</v>
      </c>
      <c r="P111" s="12">
        <v>1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56">
        <f t="shared" si="26"/>
        <v>28</v>
      </c>
      <c r="AB111" s="56">
        <f t="shared" si="27"/>
        <v>14</v>
      </c>
      <c r="AC111" s="56">
        <f t="shared" si="28"/>
        <v>42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27.75" customHeight="1">
      <c r="A112" s="165"/>
      <c r="B112" s="14" t="s">
        <v>295</v>
      </c>
      <c r="C112" s="17">
        <v>28</v>
      </c>
      <c r="D112" s="17">
        <v>13</v>
      </c>
      <c r="E112" s="12">
        <v>2</v>
      </c>
      <c r="F112" s="12">
        <v>3</v>
      </c>
      <c r="G112" s="12">
        <v>6</v>
      </c>
      <c r="H112" s="12">
        <v>9</v>
      </c>
      <c r="I112" s="12">
        <v>8</v>
      </c>
      <c r="J112" s="12">
        <v>7</v>
      </c>
      <c r="K112" s="12">
        <v>4</v>
      </c>
      <c r="L112" s="12">
        <v>5</v>
      </c>
      <c r="M112" s="12">
        <v>3</v>
      </c>
      <c r="N112" s="12">
        <v>3</v>
      </c>
      <c r="O112" s="12">
        <v>6</v>
      </c>
      <c r="P112" s="12">
        <v>5</v>
      </c>
      <c r="Q112" s="12">
        <v>4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56">
        <f t="shared" si="26"/>
        <v>61</v>
      </c>
      <c r="AB112" s="56">
        <f t="shared" si="27"/>
        <v>45</v>
      </c>
      <c r="AC112" s="56">
        <f t="shared" si="28"/>
        <v>106</v>
      </c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65"/>
      <c r="B113" s="14" t="s">
        <v>296</v>
      </c>
      <c r="C113" s="17">
        <v>116</v>
      </c>
      <c r="D113" s="17">
        <v>40</v>
      </c>
      <c r="E113" s="12">
        <v>54</v>
      </c>
      <c r="F113" s="12">
        <v>13</v>
      </c>
      <c r="G113" s="12">
        <v>25</v>
      </c>
      <c r="H113" s="12">
        <v>9</v>
      </c>
      <c r="I113" s="12">
        <v>38</v>
      </c>
      <c r="J113" s="12">
        <v>10</v>
      </c>
      <c r="K113" s="12">
        <v>44</v>
      </c>
      <c r="L113" s="12">
        <v>18</v>
      </c>
      <c r="M113" s="12">
        <v>48</v>
      </c>
      <c r="N113" s="12">
        <v>12</v>
      </c>
      <c r="O113" s="12">
        <v>31</v>
      </c>
      <c r="P113" s="12">
        <v>15</v>
      </c>
      <c r="Q113" s="12">
        <v>20</v>
      </c>
      <c r="R113" s="12">
        <v>15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56">
        <f t="shared" si="26"/>
        <v>376</v>
      </c>
      <c r="AB113" s="56">
        <f t="shared" si="27"/>
        <v>132</v>
      </c>
      <c r="AC113" s="56">
        <f t="shared" si="28"/>
        <v>508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65"/>
      <c r="B114" s="14" t="s">
        <v>297</v>
      </c>
      <c r="C114" s="17">
        <v>67</v>
      </c>
      <c r="D114" s="17">
        <v>38</v>
      </c>
      <c r="E114" s="12">
        <v>38</v>
      </c>
      <c r="F114" s="12">
        <v>5</v>
      </c>
      <c r="G114" s="12">
        <v>25</v>
      </c>
      <c r="H114" s="12">
        <v>12</v>
      </c>
      <c r="I114" s="12">
        <v>12</v>
      </c>
      <c r="J114" s="12">
        <v>13</v>
      </c>
      <c r="K114" s="12">
        <v>10</v>
      </c>
      <c r="L114" s="12">
        <v>20</v>
      </c>
      <c r="M114" s="12">
        <v>27</v>
      </c>
      <c r="N114" s="12">
        <v>12</v>
      </c>
      <c r="O114" s="12">
        <v>38</v>
      </c>
      <c r="P114" s="12">
        <v>33</v>
      </c>
      <c r="Q114" s="12">
        <v>19</v>
      </c>
      <c r="R114" s="12">
        <v>13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56">
        <f t="shared" si="26"/>
        <v>236</v>
      </c>
      <c r="AB114" s="56">
        <f t="shared" si="27"/>
        <v>146</v>
      </c>
      <c r="AC114" s="56">
        <f t="shared" si="28"/>
        <v>382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65"/>
      <c r="B115" s="14" t="s">
        <v>228</v>
      </c>
      <c r="C115" s="17">
        <v>61</v>
      </c>
      <c r="D115" s="17">
        <v>27</v>
      </c>
      <c r="E115" s="12">
        <v>16</v>
      </c>
      <c r="F115" s="12">
        <v>11</v>
      </c>
      <c r="G115" s="12">
        <v>20</v>
      </c>
      <c r="H115" s="12">
        <v>14</v>
      </c>
      <c r="I115" s="12">
        <v>13</v>
      </c>
      <c r="J115" s="12">
        <v>11</v>
      </c>
      <c r="K115" s="12">
        <v>40</v>
      </c>
      <c r="L115" s="12">
        <v>37</v>
      </c>
      <c r="M115" s="12">
        <v>21</v>
      </c>
      <c r="N115" s="12">
        <v>10</v>
      </c>
      <c r="O115" s="12">
        <v>31</v>
      </c>
      <c r="P115" s="12">
        <v>39</v>
      </c>
      <c r="Q115" s="12">
        <v>17</v>
      </c>
      <c r="R115" s="12">
        <v>13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56">
        <f t="shared" si="26"/>
        <v>219</v>
      </c>
      <c r="AB115" s="56">
        <f t="shared" si="27"/>
        <v>162</v>
      </c>
      <c r="AC115" s="56">
        <f t="shared" si="28"/>
        <v>381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8.75">
      <c r="A116" s="165"/>
      <c r="B116" s="14" t="s">
        <v>298</v>
      </c>
      <c r="C116" s="17">
        <v>33</v>
      </c>
      <c r="D116" s="17">
        <v>34</v>
      </c>
      <c r="E116" s="12">
        <v>11</v>
      </c>
      <c r="F116" s="12">
        <v>25</v>
      </c>
      <c r="G116" s="12">
        <v>27</v>
      </c>
      <c r="H116" s="12">
        <v>32</v>
      </c>
      <c r="I116" s="12">
        <v>10</v>
      </c>
      <c r="J116" s="12">
        <v>20</v>
      </c>
      <c r="K116" s="12">
        <v>32</v>
      </c>
      <c r="L116" s="12">
        <v>25</v>
      </c>
      <c r="M116" s="12">
        <v>10</v>
      </c>
      <c r="N116" s="12">
        <v>27</v>
      </c>
      <c r="O116" s="12">
        <v>23</v>
      </c>
      <c r="P116" s="12">
        <v>37</v>
      </c>
      <c r="Q116" s="12">
        <v>18</v>
      </c>
      <c r="R116" s="12">
        <v>16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56">
        <f t="shared" si="26"/>
        <v>164</v>
      </c>
      <c r="AB116" s="56">
        <f t="shared" si="27"/>
        <v>216</v>
      </c>
      <c r="AC116" s="56">
        <f t="shared" si="28"/>
        <v>380</v>
      </c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165"/>
      <c r="B117" s="14" t="s">
        <v>299</v>
      </c>
      <c r="C117" s="17">
        <v>29</v>
      </c>
      <c r="D117" s="17">
        <v>11</v>
      </c>
      <c r="E117" s="12">
        <v>17</v>
      </c>
      <c r="F117" s="12">
        <v>1</v>
      </c>
      <c r="G117" s="12">
        <v>14</v>
      </c>
      <c r="H117" s="12">
        <v>14</v>
      </c>
      <c r="I117" s="12">
        <v>9</v>
      </c>
      <c r="J117" s="12">
        <v>12</v>
      </c>
      <c r="K117" s="12">
        <v>15</v>
      </c>
      <c r="L117" s="12">
        <v>12</v>
      </c>
      <c r="M117" s="12">
        <v>12</v>
      </c>
      <c r="N117" s="12">
        <v>8</v>
      </c>
      <c r="O117" s="12">
        <v>19</v>
      </c>
      <c r="P117" s="12">
        <v>13</v>
      </c>
      <c r="Q117" s="12">
        <v>11</v>
      </c>
      <c r="R117" s="12">
        <v>3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56">
        <f t="shared" si="26"/>
        <v>126</v>
      </c>
      <c r="AB117" s="56">
        <f t="shared" si="27"/>
        <v>74</v>
      </c>
      <c r="AC117" s="56">
        <f t="shared" si="28"/>
        <v>200</v>
      </c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65"/>
      <c r="B118" s="58" t="s">
        <v>300</v>
      </c>
      <c r="C118" s="59">
        <f aca="true" t="shared" si="29" ref="C118:AC118">SUM(C108:C117)</f>
        <v>667</v>
      </c>
      <c r="D118" s="59">
        <f t="shared" si="29"/>
        <v>607</v>
      </c>
      <c r="E118" s="59">
        <f t="shared" si="29"/>
        <v>249</v>
      </c>
      <c r="F118" s="59">
        <f t="shared" si="29"/>
        <v>162</v>
      </c>
      <c r="G118" s="59">
        <f t="shared" si="29"/>
        <v>272</v>
      </c>
      <c r="H118" s="59">
        <f t="shared" si="29"/>
        <v>271</v>
      </c>
      <c r="I118" s="59">
        <f t="shared" si="29"/>
        <v>204</v>
      </c>
      <c r="J118" s="59">
        <f t="shared" si="29"/>
        <v>220</v>
      </c>
      <c r="K118" s="59">
        <f t="shared" si="29"/>
        <v>308</v>
      </c>
      <c r="L118" s="59">
        <f t="shared" si="29"/>
        <v>351</v>
      </c>
      <c r="M118" s="59">
        <f t="shared" si="29"/>
        <v>234</v>
      </c>
      <c r="N118" s="59">
        <f t="shared" si="29"/>
        <v>198</v>
      </c>
      <c r="O118" s="59">
        <f t="shared" si="29"/>
        <v>351</v>
      </c>
      <c r="P118" s="59">
        <f t="shared" si="29"/>
        <v>357</v>
      </c>
      <c r="Q118" s="59">
        <f t="shared" si="29"/>
        <v>189</v>
      </c>
      <c r="R118" s="59">
        <f t="shared" si="29"/>
        <v>171</v>
      </c>
      <c r="S118" s="59">
        <f t="shared" si="29"/>
        <v>0</v>
      </c>
      <c r="T118" s="59">
        <f t="shared" si="29"/>
        <v>0</v>
      </c>
      <c r="U118" s="59">
        <f t="shared" si="29"/>
        <v>0</v>
      </c>
      <c r="V118" s="59">
        <f t="shared" si="29"/>
        <v>0</v>
      </c>
      <c r="W118" s="59">
        <f t="shared" si="29"/>
        <v>0</v>
      </c>
      <c r="X118" s="59">
        <f t="shared" si="29"/>
        <v>0</v>
      </c>
      <c r="Y118" s="59">
        <f t="shared" si="29"/>
        <v>0</v>
      </c>
      <c r="Z118" s="59">
        <f t="shared" si="29"/>
        <v>0</v>
      </c>
      <c r="AA118" s="57">
        <f t="shared" si="29"/>
        <v>2474</v>
      </c>
      <c r="AB118" s="57">
        <f t="shared" si="29"/>
        <v>2337</v>
      </c>
      <c r="AC118" s="57">
        <f t="shared" si="29"/>
        <v>4811</v>
      </c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24">
      <c r="A119" s="165" t="s">
        <v>23</v>
      </c>
      <c r="B119" s="14" t="s">
        <v>301</v>
      </c>
      <c r="C119" s="17">
        <v>85</v>
      </c>
      <c r="D119" s="17">
        <v>44</v>
      </c>
      <c r="E119" s="12">
        <v>3</v>
      </c>
      <c r="F119" s="12">
        <v>13</v>
      </c>
      <c r="G119" s="12">
        <v>20</v>
      </c>
      <c r="H119" s="12">
        <v>35</v>
      </c>
      <c r="I119" s="12">
        <v>5</v>
      </c>
      <c r="J119" s="12">
        <v>16</v>
      </c>
      <c r="K119" s="12">
        <v>13</v>
      </c>
      <c r="L119" s="12">
        <v>29</v>
      </c>
      <c r="M119" s="12">
        <v>7</v>
      </c>
      <c r="N119" s="12">
        <v>18</v>
      </c>
      <c r="O119" s="12">
        <v>9</v>
      </c>
      <c r="P119" s="12">
        <v>20</v>
      </c>
      <c r="Q119" s="12">
        <v>3</v>
      </c>
      <c r="R119" s="12">
        <v>15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56">
        <f aca="true" t="shared" si="30" ref="AA119:AB121">+C119+E119+G119+I119+K119+M119+O119+Q119+S119+U119+W119+Y119</f>
        <v>145</v>
      </c>
      <c r="AB119" s="56">
        <f t="shared" si="30"/>
        <v>190</v>
      </c>
      <c r="AC119" s="56">
        <f>+AA119+AB119</f>
        <v>335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24">
      <c r="A120" s="165"/>
      <c r="B120" s="14" t="s">
        <v>302</v>
      </c>
      <c r="C120" s="17">
        <v>51</v>
      </c>
      <c r="D120" s="17">
        <v>16</v>
      </c>
      <c r="E120" s="12">
        <v>6</v>
      </c>
      <c r="F120" s="12">
        <v>7</v>
      </c>
      <c r="G120" s="12">
        <v>17</v>
      </c>
      <c r="H120" s="12">
        <v>23</v>
      </c>
      <c r="I120" s="12">
        <v>7</v>
      </c>
      <c r="J120" s="12">
        <v>9</v>
      </c>
      <c r="K120" s="12">
        <v>17</v>
      </c>
      <c r="L120" s="12">
        <v>27</v>
      </c>
      <c r="M120" s="12">
        <v>3</v>
      </c>
      <c r="N120" s="12">
        <v>6</v>
      </c>
      <c r="O120" s="12">
        <v>14</v>
      </c>
      <c r="P120" s="12">
        <v>14</v>
      </c>
      <c r="Q120" s="12">
        <v>0</v>
      </c>
      <c r="R120" s="12">
        <v>9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56">
        <f t="shared" si="30"/>
        <v>115</v>
      </c>
      <c r="AB120" s="56">
        <f t="shared" si="30"/>
        <v>111</v>
      </c>
      <c r="AC120" s="56">
        <f>+AA120+AB120</f>
        <v>226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8.75">
      <c r="A121" s="165"/>
      <c r="B121" s="14" t="s">
        <v>303</v>
      </c>
      <c r="C121" s="17">
        <v>13</v>
      </c>
      <c r="D121" s="17">
        <v>17</v>
      </c>
      <c r="E121" s="12">
        <v>2</v>
      </c>
      <c r="F121" s="12">
        <v>3</v>
      </c>
      <c r="G121" s="12">
        <v>11</v>
      </c>
      <c r="H121" s="12">
        <v>13</v>
      </c>
      <c r="I121" s="12">
        <v>3</v>
      </c>
      <c r="J121" s="12">
        <v>4</v>
      </c>
      <c r="K121" s="12">
        <v>15</v>
      </c>
      <c r="L121" s="12">
        <v>10</v>
      </c>
      <c r="M121" s="12">
        <v>2</v>
      </c>
      <c r="N121" s="12">
        <v>2</v>
      </c>
      <c r="O121" s="12">
        <v>9</v>
      </c>
      <c r="P121" s="12">
        <v>16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56">
        <f t="shared" si="30"/>
        <v>55</v>
      </c>
      <c r="AB121" s="56">
        <f t="shared" si="30"/>
        <v>65</v>
      </c>
      <c r="AC121" s="56">
        <f>+AA121+AB121</f>
        <v>120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24">
      <c r="A122" s="165"/>
      <c r="B122" s="58" t="s">
        <v>304</v>
      </c>
      <c r="C122" s="59">
        <f aca="true" t="shared" si="31" ref="C122:AC122">+C119+C120+C121</f>
        <v>149</v>
      </c>
      <c r="D122" s="59">
        <f t="shared" si="31"/>
        <v>77</v>
      </c>
      <c r="E122" s="59">
        <f t="shared" si="31"/>
        <v>11</v>
      </c>
      <c r="F122" s="59">
        <f t="shared" si="31"/>
        <v>23</v>
      </c>
      <c r="G122" s="59">
        <f t="shared" si="31"/>
        <v>48</v>
      </c>
      <c r="H122" s="59">
        <f t="shared" si="31"/>
        <v>71</v>
      </c>
      <c r="I122" s="59">
        <f t="shared" si="31"/>
        <v>15</v>
      </c>
      <c r="J122" s="59">
        <f t="shared" si="31"/>
        <v>29</v>
      </c>
      <c r="K122" s="59">
        <f t="shared" si="31"/>
        <v>45</v>
      </c>
      <c r="L122" s="59">
        <f t="shared" si="31"/>
        <v>66</v>
      </c>
      <c r="M122" s="59">
        <f t="shared" si="31"/>
        <v>12</v>
      </c>
      <c r="N122" s="59">
        <f t="shared" si="31"/>
        <v>26</v>
      </c>
      <c r="O122" s="59">
        <f t="shared" si="31"/>
        <v>32</v>
      </c>
      <c r="P122" s="59">
        <f t="shared" si="31"/>
        <v>50</v>
      </c>
      <c r="Q122" s="59">
        <f t="shared" si="31"/>
        <v>3</v>
      </c>
      <c r="R122" s="59">
        <f t="shared" si="31"/>
        <v>24</v>
      </c>
      <c r="S122" s="59">
        <f t="shared" si="31"/>
        <v>0</v>
      </c>
      <c r="T122" s="59">
        <f t="shared" si="31"/>
        <v>0</v>
      </c>
      <c r="U122" s="59">
        <f t="shared" si="31"/>
        <v>0</v>
      </c>
      <c r="V122" s="59">
        <f t="shared" si="31"/>
        <v>0</v>
      </c>
      <c r="W122" s="59">
        <f t="shared" si="31"/>
        <v>0</v>
      </c>
      <c r="X122" s="59">
        <f t="shared" si="31"/>
        <v>0</v>
      </c>
      <c r="Y122" s="59">
        <f t="shared" si="31"/>
        <v>0</v>
      </c>
      <c r="Z122" s="59">
        <f t="shared" si="31"/>
        <v>0</v>
      </c>
      <c r="AA122" s="57">
        <f t="shared" si="31"/>
        <v>315</v>
      </c>
      <c r="AB122" s="57">
        <f t="shared" si="31"/>
        <v>366</v>
      </c>
      <c r="AC122" s="57">
        <f t="shared" si="31"/>
        <v>681</v>
      </c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65" t="s">
        <v>305</v>
      </c>
      <c r="B123" s="14" t="s">
        <v>306</v>
      </c>
      <c r="C123" s="17">
        <v>32</v>
      </c>
      <c r="D123" s="17">
        <v>22</v>
      </c>
      <c r="E123" s="12">
        <v>16</v>
      </c>
      <c r="F123" s="12">
        <v>8</v>
      </c>
      <c r="G123" s="12">
        <v>26</v>
      </c>
      <c r="H123" s="12">
        <v>21</v>
      </c>
      <c r="I123" s="12">
        <v>15</v>
      </c>
      <c r="J123" s="12">
        <v>16</v>
      </c>
      <c r="K123" s="12">
        <v>13</v>
      </c>
      <c r="L123" s="12">
        <v>12</v>
      </c>
      <c r="M123" s="12">
        <v>13</v>
      </c>
      <c r="N123" s="12">
        <v>7</v>
      </c>
      <c r="O123" s="12">
        <v>16</v>
      </c>
      <c r="P123" s="12">
        <v>18</v>
      </c>
      <c r="Q123" s="12">
        <v>16</v>
      </c>
      <c r="R123" s="12">
        <v>8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56">
        <f aca="true" t="shared" si="32" ref="AA123:AB128">+C123+E123+G123+I123+K123+M123+O123+Q123+S123+U123+W123+Y123</f>
        <v>147</v>
      </c>
      <c r="AB123" s="56">
        <f t="shared" si="32"/>
        <v>112</v>
      </c>
      <c r="AC123" s="56">
        <f aca="true" t="shared" si="33" ref="AC123:AC128">+AA123+AB123</f>
        <v>259</v>
      </c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65"/>
      <c r="B124" s="14" t="s">
        <v>307</v>
      </c>
      <c r="C124" s="17">
        <v>163</v>
      </c>
      <c r="D124" s="17">
        <v>84</v>
      </c>
      <c r="E124" s="12">
        <v>65</v>
      </c>
      <c r="F124" s="12">
        <v>44</v>
      </c>
      <c r="G124" s="12">
        <v>112</v>
      </c>
      <c r="H124" s="12">
        <v>62</v>
      </c>
      <c r="I124" s="12">
        <v>82</v>
      </c>
      <c r="J124" s="12">
        <v>21</v>
      </c>
      <c r="K124" s="12">
        <v>60</v>
      </c>
      <c r="L124" s="12">
        <v>35</v>
      </c>
      <c r="M124" s="12">
        <v>18</v>
      </c>
      <c r="N124" s="12">
        <v>15</v>
      </c>
      <c r="O124" s="12">
        <v>31</v>
      </c>
      <c r="P124" s="12">
        <v>28</v>
      </c>
      <c r="Q124" s="12">
        <v>35</v>
      </c>
      <c r="R124" s="12">
        <v>26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56">
        <f t="shared" si="32"/>
        <v>566</v>
      </c>
      <c r="AB124" s="56">
        <f t="shared" si="32"/>
        <v>315</v>
      </c>
      <c r="AC124" s="56">
        <f t="shared" si="33"/>
        <v>881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65"/>
      <c r="B125" s="14" t="s">
        <v>268</v>
      </c>
      <c r="C125" s="17">
        <v>14</v>
      </c>
      <c r="D125" s="17">
        <v>9</v>
      </c>
      <c r="E125" s="12">
        <v>24</v>
      </c>
      <c r="F125" s="12">
        <v>12</v>
      </c>
      <c r="G125" s="12">
        <v>44</v>
      </c>
      <c r="H125" s="12">
        <v>43</v>
      </c>
      <c r="I125" s="12">
        <v>18</v>
      </c>
      <c r="J125" s="12">
        <v>13</v>
      </c>
      <c r="K125" s="12">
        <v>23</v>
      </c>
      <c r="L125" s="12">
        <v>24</v>
      </c>
      <c r="M125" s="12">
        <v>18</v>
      </c>
      <c r="N125" s="12">
        <v>14</v>
      </c>
      <c r="O125" s="12">
        <v>14</v>
      </c>
      <c r="P125" s="12">
        <v>17</v>
      </c>
      <c r="Q125" s="12">
        <v>19</v>
      </c>
      <c r="R125" s="12">
        <v>12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56">
        <f t="shared" si="32"/>
        <v>174</v>
      </c>
      <c r="AB125" s="56">
        <f t="shared" si="32"/>
        <v>144</v>
      </c>
      <c r="AC125" s="56">
        <f t="shared" si="33"/>
        <v>318</v>
      </c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65"/>
      <c r="B126" s="14" t="s">
        <v>308</v>
      </c>
      <c r="C126" s="17">
        <v>2</v>
      </c>
      <c r="D126" s="17">
        <v>0</v>
      </c>
      <c r="E126" s="12">
        <v>14</v>
      </c>
      <c r="F126" s="12">
        <v>14</v>
      </c>
      <c r="G126" s="12">
        <v>20</v>
      </c>
      <c r="H126" s="12">
        <v>14</v>
      </c>
      <c r="I126" s="12">
        <v>13</v>
      </c>
      <c r="J126" s="12">
        <v>11</v>
      </c>
      <c r="K126" s="12">
        <v>6</v>
      </c>
      <c r="L126" s="12">
        <v>10</v>
      </c>
      <c r="M126" s="12">
        <v>0</v>
      </c>
      <c r="N126" s="12">
        <v>1</v>
      </c>
      <c r="O126" s="12">
        <v>16</v>
      </c>
      <c r="P126" s="12">
        <v>15</v>
      </c>
      <c r="Q126" s="12">
        <v>4</v>
      </c>
      <c r="R126" s="12">
        <v>2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56">
        <f t="shared" si="32"/>
        <v>75</v>
      </c>
      <c r="AB126" s="56">
        <f t="shared" si="32"/>
        <v>67</v>
      </c>
      <c r="AC126" s="56">
        <f t="shared" si="33"/>
        <v>142</v>
      </c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65"/>
      <c r="B127" s="14" t="s">
        <v>309</v>
      </c>
      <c r="C127" s="17">
        <v>24</v>
      </c>
      <c r="D127" s="17">
        <v>15</v>
      </c>
      <c r="E127" s="12">
        <v>7</v>
      </c>
      <c r="F127" s="12">
        <v>2</v>
      </c>
      <c r="G127" s="12">
        <v>10</v>
      </c>
      <c r="H127" s="12">
        <v>8</v>
      </c>
      <c r="I127" s="12">
        <v>3</v>
      </c>
      <c r="J127" s="12">
        <v>0</v>
      </c>
      <c r="K127" s="12">
        <v>8</v>
      </c>
      <c r="L127" s="12">
        <v>3</v>
      </c>
      <c r="M127" s="12">
        <v>5</v>
      </c>
      <c r="N127" s="12">
        <v>1</v>
      </c>
      <c r="O127" s="12">
        <v>10</v>
      </c>
      <c r="P127" s="12">
        <v>4</v>
      </c>
      <c r="Q127" s="12">
        <v>10</v>
      </c>
      <c r="R127" s="12">
        <v>3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56">
        <f t="shared" si="32"/>
        <v>77</v>
      </c>
      <c r="AB127" s="56">
        <f t="shared" si="32"/>
        <v>36</v>
      </c>
      <c r="AC127" s="56">
        <f t="shared" si="33"/>
        <v>113</v>
      </c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8.75">
      <c r="A128" s="165"/>
      <c r="B128" s="14" t="s">
        <v>270</v>
      </c>
      <c r="C128" s="17">
        <v>82</v>
      </c>
      <c r="D128" s="17">
        <v>98</v>
      </c>
      <c r="E128" s="12">
        <v>17</v>
      </c>
      <c r="F128" s="12">
        <v>18</v>
      </c>
      <c r="G128" s="12">
        <v>33</v>
      </c>
      <c r="H128" s="12">
        <v>71</v>
      </c>
      <c r="I128" s="12">
        <v>27</v>
      </c>
      <c r="J128" s="12">
        <v>31</v>
      </c>
      <c r="K128" s="12">
        <v>26</v>
      </c>
      <c r="L128" s="12">
        <v>42</v>
      </c>
      <c r="M128" s="12">
        <v>12</v>
      </c>
      <c r="N128" s="12">
        <v>21</v>
      </c>
      <c r="O128" s="12">
        <v>10</v>
      </c>
      <c r="P128" s="12">
        <v>30</v>
      </c>
      <c r="Q128" s="12">
        <v>5</v>
      </c>
      <c r="R128" s="12">
        <v>16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56">
        <f t="shared" si="32"/>
        <v>212</v>
      </c>
      <c r="AB128" s="56">
        <f t="shared" si="32"/>
        <v>327</v>
      </c>
      <c r="AC128" s="56">
        <f t="shared" si="33"/>
        <v>539</v>
      </c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65"/>
      <c r="B129" s="58" t="s">
        <v>215</v>
      </c>
      <c r="C129" s="59">
        <f aca="true" t="shared" si="34" ref="C129:AC129">SUM(C123:C128)</f>
        <v>317</v>
      </c>
      <c r="D129" s="59">
        <f t="shared" si="34"/>
        <v>228</v>
      </c>
      <c r="E129" s="59">
        <f t="shared" si="34"/>
        <v>143</v>
      </c>
      <c r="F129" s="59">
        <f t="shared" si="34"/>
        <v>98</v>
      </c>
      <c r="G129" s="59">
        <f t="shared" si="34"/>
        <v>245</v>
      </c>
      <c r="H129" s="59">
        <f t="shared" si="34"/>
        <v>219</v>
      </c>
      <c r="I129" s="59">
        <f t="shared" si="34"/>
        <v>158</v>
      </c>
      <c r="J129" s="59">
        <f t="shared" si="34"/>
        <v>92</v>
      </c>
      <c r="K129" s="59">
        <f t="shared" si="34"/>
        <v>136</v>
      </c>
      <c r="L129" s="59">
        <f t="shared" si="34"/>
        <v>126</v>
      </c>
      <c r="M129" s="59">
        <f t="shared" si="34"/>
        <v>66</v>
      </c>
      <c r="N129" s="59">
        <f t="shared" si="34"/>
        <v>59</v>
      </c>
      <c r="O129" s="59">
        <f t="shared" si="34"/>
        <v>97</v>
      </c>
      <c r="P129" s="59">
        <f t="shared" si="34"/>
        <v>112</v>
      </c>
      <c r="Q129" s="59">
        <f t="shared" si="34"/>
        <v>89</v>
      </c>
      <c r="R129" s="59">
        <f t="shared" si="34"/>
        <v>67</v>
      </c>
      <c r="S129" s="59">
        <f t="shared" si="34"/>
        <v>0</v>
      </c>
      <c r="T129" s="59">
        <f t="shared" si="34"/>
        <v>0</v>
      </c>
      <c r="U129" s="59">
        <f t="shared" si="34"/>
        <v>0</v>
      </c>
      <c r="V129" s="59">
        <f t="shared" si="34"/>
        <v>0</v>
      </c>
      <c r="W129" s="59">
        <f t="shared" si="34"/>
        <v>0</v>
      </c>
      <c r="X129" s="59">
        <f t="shared" si="34"/>
        <v>0</v>
      </c>
      <c r="Y129" s="59">
        <f t="shared" si="34"/>
        <v>0</v>
      </c>
      <c r="Z129" s="59">
        <f t="shared" si="34"/>
        <v>0</v>
      </c>
      <c r="AA129" s="57">
        <f t="shared" si="34"/>
        <v>1251</v>
      </c>
      <c r="AB129" s="57">
        <f t="shared" si="34"/>
        <v>1001</v>
      </c>
      <c r="AC129" s="57">
        <f t="shared" si="34"/>
        <v>2252</v>
      </c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165" t="s">
        <v>336</v>
      </c>
      <c r="B130" s="12" t="s">
        <v>268</v>
      </c>
      <c r="C130" s="17">
        <v>6</v>
      </c>
      <c r="D130" s="17">
        <v>4</v>
      </c>
      <c r="E130" s="12">
        <v>6</v>
      </c>
      <c r="F130" s="12">
        <v>2</v>
      </c>
      <c r="G130" s="12">
        <v>4</v>
      </c>
      <c r="H130" s="12">
        <v>2</v>
      </c>
      <c r="I130" s="12">
        <v>5</v>
      </c>
      <c r="J130" s="12">
        <v>3</v>
      </c>
      <c r="K130" s="12">
        <v>2</v>
      </c>
      <c r="L130" s="12">
        <v>2</v>
      </c>
      <c r="M130" s="12">
        <v>2</v>
      </c>
      <c r="N130" s="12">
        <v>4</v>
      </c>
      <c r="O130" s="12">
        <v>3</v>
      </c>
      <c r="P130" s="12">
        <v>3</v>
      </c>
      <c r="Q130" s="12">
        <v>6</v>
      </c>
      <c r="R130" s="12">
        <v>4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56">
        <f>+C130+E130+G130+I130+K130+M130+O130+Q130+S130+U130+W130+Y130</f>
        <v>34</v>
      </c>
      <c r="AB130" s="56">
        <f>+D130+F130+H130+J130+L130+N130+P130+R130+T130+V130+X130+Z130</f>
        <v>24</v>
      </c>
      <c r="AC130" s="56">
        <f>+AA130+AB130</f>
        <v>58</v>
      </c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165"/>
      <c r="B131" s="12" t="s">
        <v>232</v>
      </c>
      <c r="C131" s="17">
        <v>2</v>
      </c>
      <c r="D131" s="17">
        <v>3</v>
      </c>
      <c r="E131" s="12">
        <v>0</v>
      </c>
      <c r="F131" s="12">
        <v>0</v>
      </c>
      <c r="G131" s="12">
        <v>2</v>
      </c>
      <c r="H131" s="12">
        <v>3</v>
      </c>
      <c r="I131" s="12">
        <v>0</v>
      </c>
      <c r="J131" s="12">
        <v>0</v>
      </c>
      <c r="K131" s="12">
        <v>0</v>
      </c>
      <c r="L131" s="12">
        <v>1</v>
      </c>
      <c r="M131" s="12">
        <v>0</v>
      </c>
      <c r="N131" s="12">
        <v>0</v>
      </c>
      <c r="O131" s="12">
        <v>1</v>
      </c>
      <c r="P131" s="12">
        <v>1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56">
        <f>+C131+E131+G131+I131+K131+M131+O131+Q131+S131+U131+W131+Y131</f>
        <v>5</v>
      </c>
      <c r="AB131" s="56">
        <f>+D131+F131+H131+J131+L131+N131+P131+R131+T131+V131+X131+Z131</f>
        <v>8</v>
      </c>
      <c r="AC131" s="56">
        <f>+AA131+AB131</f>
        <v>13</v>
      </c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8.75">
      <c r="A132" s="165"/>
      <c r="B132" s="60" t="s">
        <v>267</v>
      </c>
      <c r="C132" s="59">
        <f aca="true" t="shared" si="35" ref="C132:AC132">+C130+C131</f>
        <v>8</v>
      </c>
      <c r="D132" s="59">
        <f t="shared" si="35"/>
        <v>7</v>
      </c>
      <c r="E132" s="59">
        <f t="shared" si="35"/>
        <v>6</v>
      </c>
      <c r="F132" s="59">
        <f t="shared" si="35"/>
        <v>2</v>
      </c>
      <c r="G132" s="59">
        <f t="shared" si="35"/>
        <v>6</v>
      </c>
      <c r="H132" s="59">
        <f t="shared" si="35"/>
        <v>5</v>
      </c>
      <c r="I132" s="59">
        <f t="shared" si="35"/>
        <v>5</v>
      </c>
      <c r="J132" s="59">
        <f t="shared" si="35"/>
        <v>3</v>
      </c>
      <c r="K132" s="59">
        <f t="shared" si="35"/>
        <v>2</v>
      </c>
      <c r="L132" s="59">
        <f t="shared" si="35"/>
        <v>3</v>
      </c>
      <c r="M132" s="59">
        <f t="shared" si="35"/>
        <v>2</v>
      </c>
      <c r="N132" s="59">
        <f t="shared" si="35"/>
        <v>4</v>
      </c>
      <c r="O132" s="59">
        <f t="shared" si="35"/>
        <v>4</v>
      </c>
      <c r="P132" s="59">
        <f t="shared" si="35"/>
        <v>4</v>
      </c>
      <c r="Q132" s="59">
        <f t="shared" si="35"/>
        <v>6</v>
      </c>
      <c r="R132" s="59">
        <f t="shared" si="35"/>
        <v>4</v>
      </c>
      <c r="S132" s="59">
        <f t="shared" si="35"/>
        <v>0</v>
      </c>
      <c r="T132" s="59">
        <f t="shared" si="35"/>
        <v>0</v>
      </c>
      <c r="U132" s="59">
        <f t="shared" si="35"/>
        <v>0</v>
      </c>
      <c r="V132" s="59">
        <f t="shared" si="35"/>
        <v>0</v>
      </c>
      <c r="W132" s="59">
        <f t="shared" si="35"/>
        <v>0</v>
      </c>
      <c r="X132" s="59">
        <f t="shared" si="35"/>
        <v>0</v>
      </c>
      <c r="Y132" s="59">
        <f t="shared" si="35"/>
        <v>0</v>
      </c>
      <c r="Z132" s="59">
        <f t="shared" si="35"/>
        <v>0</v>
      </c>
      <c r="AA132" s="57">
        <f t="shared" si="35"/>
        <v>39</v>
      </c>
      <c r="AB132" s="57">
        <f t="shared" si="35"/>
        <v>32</v>
      </c>
      <c r="AC132" s="57">
        <f t="shared" si="35"/>
        <v>71</v>
      </c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62" t="s">
        <v>24</v>
      </c>
      <c r="B133" s="162"/>
      <c r="C133" s="17">
        <v>528</v>
      </c>
      <c r="D133" s="17">
        <v>112</v>
      </c>
      <c r="E133" s="12">
        <v>197</v>
      </c>
      <c r="F133" s="12">
        <v>21</v>
      </c>
      <c r="G133" s="12">
        <v>35</v>
      </c>
      <c r="H133" s="12">
        <v>8</v>
      </c>
      <c r="I133" s="12">
        <v>45</v>
      </c>
      <c r="J133" s="12">
        <v>15</v>
      </c>
      <c r="K133" s="12">
        <v>5</v>
      </c>
      <c r="L133" s="12">
        <v>6</v>
      </c>
      <c r="M133" s="12">
        <v>74</v>
      </c>
      <c r="N133" s="12">
        <v>11</v>
      </c>
      <c r="O133" s="12">
        <v>20</v>
      </c>
      <c r="P133" s="12">
        <v>9</v>
      </c>
      <c r="Q133" s="12">
        <v>20</v>
      </c>
      <c r="R133" s="12">
        <v>11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56">
        <f aca="true" t="shared" si="36" ref="AA133:AB137">+C133+E133+G133+I133+K133+M133+O133+Q133+S133+U133+W133+Y133</f>
        <v>924</v>
      </c>
      <c r="AB133" s="56">
        <f t="shared" si="36"/>
        <v>193</v>
      </c>
      <c r="AC133" s="56">
        <f>+AA133+AB133</f>
        <v>1117</v>
      </c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62" t="s">
        <v>311</v>
      </c>
      <c r="B134" s="162"/>
      <c r="C134" s="17">
        <v>117</v>
      </c>
      <c r="D134" s="17">
        <v>80</v>
      </c>
      <c r="E134" s="12">
        <v>13</v>
      </c>
      <c r="F134" s="12">
        <v>13</v>
      </c>
      <c r="G134" s="12">
        <v>35</v>
      </c>
      <c r="H134" s="12">
        <v>23</v>
      </c>
      <c r="I134" s="12">
        <v>12</v>
      </c>
      <c r="J134" s="12">
        <v>12</v>
      </c>
      <c r="K134" s="12">
        <v>27</v>
      </c>
      <c r="L134" s="12">
        <v>16</v>
      </c>
      <c r="M134" s="12">
        <v>20</v>
      </c>
      <c r="N134" s="12">
        <v>11</v>
      </c>
      <c r="O134" s="12">
        <v>21</v>
      </c>
      <c r="P134" s="12">
        <v>18</v>
      </c>
      <c r="Q134" s="12">
        <v>17</v>
      </c>
      <c r="R134" s="12">
        <v>15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56">
        <f t="shared" si="36"/>
        <v>262</v>
      </c>
      <c r="AB134" s="56">
        <f t="shared" si="36"/>
        <v>188</v>
      </c>
      <c r="AC134" s="56">
        <f>+AA134+AB134</f>
        <v>450</v>
      </c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8.75">
      <c r="A135" s="165" t="s">
        <v>337</v>
      </c>
      <c r="B135" s="14" t="s">
        <v>313</v>
      </c>
      <c r="C135" s="17">
        <v>35</v>
      </c>
      <c r="D135" s="17">
        <v>58</v>
      </c>
      <c r="E135" s="12">
        <v>4</v>
      </c>
      <c r="F135" s="12">
        <v>8</v>
      </c>
      <c r="G135" s="12">
        <v>7</v>
      </c>
      <c r="H135" s="12">
        <v>25</v>
      </c>
      <c r="I135" s="12">
        <v>2</v>
      </c>
      <c r="J135" s="12">
        <v>7</v>
      </c>
      <c r="K135" s="12">
        <v>12</v>
      </c>
      <c r="L135" s="12">
        <v>19</v>
      </c>
      <c r="M135" s="12">
        <v>3</v>
      </c>
      <c r="N135" s="12">
        <v>6</v>
      </c>
      <c r="O135" s="12">
        <v>9</v>
      </c>
      <c r="P135" s="12">
        <v>14</v>
      </c>
      <c r="Q135" s="12">
        <v>2</v>
      </c>
      <c r="R135" s="12">
        <v>4</v>
      </c>
      <c r="S135" s="12">
        <v>12</v>
      </c>
      <c r="T135" s="12">
        <v>13</v>
      </c>
      <c r="U135" s="12">
        <v>0</v>
      </c>
      <c r="V135" s="12">
        <v>3</v>
      </c>
      <c r="W135" s="12">
        <v>0</v>
      </c>
      <c r="X135" s="12">
        <v>0</v>
      </c>
      <c r="Y135" s="12">
        <v>0</v>
      </c>
      <c r="Z135" s="12">
        <v>0</v>
      </c>
      <c r="AA135" s="56">
        <f t="shared" si="36"/>
        <v>86</v>
      </c>
      <c r="AB135" s="56">
        <f t="shared" si="36"/>
        <v>157</v>
      </c>
      <c r="AC135" s="56">
        <f>+AA135+AB135</f>
        <v>243</v>
      </c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65"/>
      <c r="B136" s="14" t="s">
        <v>314</v>
      </c>
      <c r="C136" s="17">
        <v>25</v>
      </c>
      <c r="D136" s="17">
        <v>89</v>
      </c>
      <c r="E136" s="12">
        <v>6</v>
      </c>
      <c r="F136" s="12">
        <v>3</v>
      </c>
      <c r="G136" s="12">
        <v>19</v>
      </c>
      <c r="H136" s="12">
        <v>20</v>
      </c>
      <c r="I136" s="12">
        <v>7</v>
      </c>
      <c r="J136" s="12">
        <v>11</v>
      </c>
      <c r="K136" s="12">
        <v>23</v>
      </c>
      <c r="L136" s="12">
        <v>30</v>
      </c>
      <c r="M136" s="12">
        <v>9</v>
      </c>
      <c r="N136" s="12">
        <v>7</v>
      </c>
      <c r="O136" s="12">
        <v>15</v>
      </c>
      <c r="P136" s="12">
        <v>32</v>
      </c>
      <c r="Q136" s="12">
        <v>4</v>
      </c>
      <c r="R136" s="12">
        <v>9</v>
      </c>
      <c r="S136" s="12">
        <v>8</v>
      </c>
      <c r="T136" s="12">
        <v>27</v>
      </c>
      <c r="U136" s="12">
        <v>5</v>
      </c>
      <c r="V136" s="12">
        <v>6</v>
      </c>
      <c r="W136" s="12">
        <v>0</v>
      </c>
      <c r="X136" s="12">
        <v>0</v>
      </c>
      <c r="Y136" s="12">
        <v>0</v>
      </c>
      <c r="Z136" s="12">
        <v>0</v>
      </c>
      <c r="AA136" s="56">
        <f t="shared" si="36"/>
        <v>121</v>
      </c>
      <c r="AB136" s="56">
        <f t="shared" si="36"/>
        <v>234</v>
      </c>
      <c r="AC136" s="56">
        <f>+AA136+AB136</f>
        <v>355</v>
      </c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165"/>
      <c r="B137" s="14" t="s">
        <v>315</v>
      </c>
      <c r="C137" s="17">
        <v>49</v>
      </c>
      <c r="D137" s="17">
        <v>73</v>
      </c>
      <c r="E137" s="12">
        <v>15</v>
      </c>
      <c r="F137" s="12">
        <v>24</v>
      </c>
      <c r="G137" s="12">
        <v>37</v>
      </c>
      <c r="H137" s="12">
        <v>56</v>
      </c>
      <c r="I137" s="12">
        <v>11</v>
      </c>
      <c r="J137" s="12">
        <v>18</v>
      </c>
      <c r="K137" s="12">
        <v>42</v>
      </c>
      <c r="L137" s="12">
        <v>38</v>
      </c>
      <c r="M137" s="12">
        <v>16</v>
      </c>
      <c r="N137" s="12">
        <v>19</v>
      </c>
      <c r="O137" s="12">
        <v>20</v>
      </c>
      <c r="P137" s="12">
        <v>45</v>
      </c>
      <c r="Q137" s="12">
        <v>10</v>
      </c>
      <c r="R137" s="12">
        <v>29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56">
        <f t="shared" si="36"/>
        <v>200</v>
      </c>
      <c r="AB137" s="56">
        <f t="shared" si="36"/>
        <v>302</v>
      </c>
      <c r="AC137" s="56">
        <f>+AA137+AB137</f>
        <v>502</v>
      </c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65"/>
      <c r="B138" s="58" t="s">
        <v>316</v>
      </c>
      <c r="C138" s="59">
        <f aca="true" t="shared" si="37" ref="C138:AC138">+C135+C136+C137</f>
        <v>109</v>
      </c>
      <c r="D138" s="59">
        <f t="shared" si="37"/>
        <v>220</v>
      </c>
      <c r="E138" s="59">
        <f t="shared" si="37"/>
        <v>25</v>
      </c>
      <c r="F138" s="59">
        <f t="shared" si="37"/>
        <v>35</v>
      </c>
      <c r="G138" s="59">
        <f t="shared" si="37"/>
        <v>63</v>
      </c>
      <c r="H138" s="59">
        <f t="shared" si="37"/>
        <v>101</v>
      </c>
      <c r="I138" s="59">
        <f t="shared" si="37"/>
        <v>20</v>
      </c>
      <c r="J138" s="59">
        <f t="shared" si="37"/>
        <v>36</v>
      </c>
      <c r="K138" s="59">
        <f t="shared" si="37"/>
        <v>77</v>
      </c>
      <c r="L138" s="59">
        <f t="shared" si="37"/>
        <v>87</v>
      </c>
      <c r="M138" s="59">
        <f t="shared" si="37"/>
        <v>28</v>
      </c>
      <c r="N138" s="59">
        <f t="shared" si="37"/>
        <v>32</v>
      </c>
      <c r="O138" s="59">
        <f t="shared" si="37"/>
        <v>44</v>
      </c>
      <c r="P138" s="59">
        <f t="shared" si="37"/>
        <v>91</v>
      </c>
      <c r="Q138" s="59">
        <f t="shared" si="37"/>
        <v>16</v>
      </c>
      <c r="R138" s="59">
        <f t="shared" si="37"/>
        <v>42</v>
      </c>
      <c r="S138" s="59">
        <f t="shared" si="37"/>
        <v>20</v>
      </c>
      <c r="T138" s="59">
        <f t="shared" si="37"/>
        <v>40</v>
      </c>
      <c r="U138" s="59">
        <f t="shared" si="37"/>
        <v>5</v>
      </c>
      <c r="V138" s="59">
        <f t="shared" si="37"/>
        <v>9</v>
      </c>
      <c r="W138" s="59">
        <f t="shared" si="37"/>
        <v>0</v>
      </c>
      <c r="X138" s="59">
        <f t="shared" si="37"/>
        <v>0</v>
      </c>
      <c r="Y138" s="59">
        <f t="shared" si="37"/>
        <v>0</v>
      </c>
      <c r="Z138" s="59">
        <f t="shared" si="37"/>
        <v>0</v>
      </c>
      <c r="AA138" s="57">
        <f t="shared" si="37"/>
        <v>407</v>
      </c>
      <c r="AB138" s="57">
        <f t="shared" si="37"/>
        <v>693</v>
      </c>
      <c r="AC138" s="57">
        <f t="shared" si="37"/>
        <v>1100</v>
      </c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8.75">
      <c r="A139" s="167" t="s">
        <v>317</v>
      </c>
      <c r="B139" s="168"/>
      <c r="C139" s="17">
        <v>100</v>
      </c>
      <c r="D139" s="17">
        <v>192</v>
      </c>
      <c r="E139" s="12">
        <v>3</v>
      </c>
      <c r="F139" s="12">
        <v>3</v>
      </c>
      <c r="G139" s="12">
        <v>4</v>
      </c>
      <c r="H139" s="12">
        <v>4</v>
      </c>
      <c r="I139" s="12">
        <v>6</v>
      </c>
      <c r="J139" s="12">
        <v>6</v>
      </c>
      <c r="K139" s="12">
        <v>2</v>
      </c>
      <c r="L139" s="12">
        <v>6</v>
      </c>
      <c r="M139" s="12">
        <v>2</v>
      </c>
      <c r="N139" s="12">
        <v>3</v>
      </c>
      <c r="O139" s="12">
        <v>1</v>
      </c>
      <c r="P139" s="12">
        <v>4</v>
      </c>
      <c r="Q139" s="12">
        <v>2</v>
      </c>
      <c r="R139" s="12">
        <v>2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56">
        <f aca="true" t="shared" si="38" ref="AA139:AB144">+C139+E139+G139+I139+K139+M139+O139+Q139+S139+U139+W139+Y139</f>
        <v>120</v>
      </c>
      <c r="AB139" s="56">
        <f t="shared" si="38"/>
        <v>220</v>
      </c>
      <c r="AC139" s="56">
        <f aca="true" t="shared" si="39" ref="AC139:AC144">+AA139+AB139</f>
        <v>340</v>
      </c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29" ht="18.75">
      <c r="A140" s="162" t="s">
        <v>29</v>
      </c>
      <c r="B140" s="162"/>
      <c r="C140" s="17">
        <v>52</v>
      </c>
      <c r="D140" s="17">
        <v>78</v>
      </c>
      <c r="E140" s="12">
        <v>53</v>
      </c>
      <c r="F140" s="12">
        <v>57</v>
      </c>
      <c r="G140" s="12">
        <v>40</v>
      </c>
      <c r="H140" s="12">
        <v>100</v>
      </c>
      <c r="I140" s="12">
        <v>40</v>
      </c>
      <c r="J140" s="12">
        <v>46</v>
      </c>
      <c r="K140" s="12">
        <v>63</v>
      </c>
      <c r="L140" s="12">
        <v>75</v>
      </c>
      <c r="M140" s="12">
        <v>36</v>
      </c>
      <c r="N140" s="12">
        <v>37</v>
      </c>
      <c r="O140" s="12">
        <v>46</v>
      </c>
      <c r="P140" s="12">
        <v>69</v>
      </c>
      <c r="Q140" s="12">
        <v>34</v>
      </c>
      <c r="R140" s="12">
        <v>32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56">
        <f t="shared" si="38"/>
        <v>364</v>
      </c>
      <c r="AB140" s="56">
        <f t="shared" si="38"/>
        <v>494</v>
      </c>
      <c r="AC140" s="56">
        <f t="shared" si="39"/>
        <v>858</v>
      </c>
    </row>
    <row r="141" spans="1:29" ht="18.75">
      <c r="A141" s="162" t="s">
        <v>318</v>
      </c>
      <c r="B141" s="162"/>
      <c r="C141" s="17">
        <v>23</v>
      </c>
      <c r="D141" s="17">
        <v>24</v>
      </c>
      <c r="E141" s="12">
        <v>4</v>
      </c>
      <c r="F141" s="12">
        <v>5</v>
      </c>
      <c r="G141" s="12">
        <v>5</v>
      </c>
      <c r="H141" s="12">
        <v>11</v>
      </c>
      <c r="I141" s="12">
        <v>4</v>
      </c>
      <c r="J141" s="12">
        <v>4</v>
      </c>
      <c r="K141" s="12">
        <v>11</v>
      </c>
      <c r="L141" s="12">
        <v>8</v>
      </c>
      <c r="M141" s="12">
        <v>3</v>
      </c>
      <c r="N141" s="12">
        <v>3</v>
      </c>
      <c r="O141" s="12">
        <v>9</v>
      </c>
      <c r="P141" s="12">
        <v>10</v>
      </c>
      <c r="Q141" s="12">
        <v>5</v>
      </c>
      <c r="R141" s="12">
        <v>8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56">
        <f t="shared" si="38"/>
        <v>64</v>
      </c>
      <c r="AB141" s="56">
        <f t="shared" si="38"/>
        <v>73</v>
      </c>
      <c r="AC141" s="56">
        <f t="shared" si="39"/>
        <v>137</v>
      </c>
    </row>
    <row r="142" spans="1:29" ht="18.75">
      <c r="A142" s="162" t="s">
        <v>31</v>
      </c>
      <c r="B142" s="162"/>
      <c r="C142" s="17">
        <v>39</v>
      </c>
      <c r="D142" s="17">
        <v>4</v>
      </c>
      <c r="E142" s="12">
        <v>6</v>
      </c>
      <c r="F142" s="12">
        <v>0</v>
      </c>
      <c r="G142" s="12">
        <v>19</v>
      </c>
      <c r="H142" s="12">
        <v>6</v>
      </c>
      <c r="I142" s="12">
        <v>7</v>
      </c>
      <c r="J142" s="12">
        <v>0</v>
      </c>
      <c r="K142" s="12">
        <v>19</v>
      </c>
      <c r="L142" s="12">
        <v>4</v>
      </c>
      <c r="M142" s="12">
        <v>9</v>
      </c>
      <c r="N142" s="12">
        <v>2</v>
      </c>
      <c r="O142" s="12">
        <v>17</v>
      </c>
      <c r="P142" s="12">
        <v>3</v>
      </c>
      <c r="Q142" s="12">
        <v>13</v>
      </c>
      <c r="R142" s="12">
        <v>4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56">
        <f t="shared" si="38"/>
        <v>129</v>
      </c>
      <c r="AB142" s="56">
        <f t="shared" si="38"/>
        <v>23</v>
      </c>
      <c r="AC142" s="56">
        <f t="shared" si="39"/>
        <v>152</v>
      </c>
    </row>
    <row r="143" spans="1:29" ht="18.75">
      <c r="A143" s="163" t="s">
        <v>338</v>
      </c>
      <c r="B143" s="164"/>
      <c r="C143" s="17">
        <v>2</v>
      </c>
      <c r="D143" s="17">
        <v>3</v>
      </c>
      <c r="E143" s="12">
        <v>4</v>
      </c>
      <c r="F143" s="12">
        <v>0</v>
      </c>
      <c r="G143" s="12">
        <v>5</v>
      </c>
      <c r="H143" s="12">
        <v>0</v>
      </c>
      <c r="I143" s="12">
        <v>3</v>
      </c>
      <c r="J143" s="12">
        <v>0</v>
      </c>
      <c r="K143" s="12">
        <v>5</v>
      </c>
      <c r="L143" s="12">
        <v>0</v>
      </c>
      <c r="M143" s="12">
        <v>6</v>
      </c>
      <c r="N143" s="12">
        <v>0</v>
      </c>
      <c r="O143" s="12">
        <v>5</v>
      </c>
      <c r="P143" s="12">
        <v>0</v>
      </c>
      <c r="Q143" s="12">
        <v>5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56">
        <f t="shared" si="38"/>
        <v>35</v>
      </c>
      <c r="AB143" s="56">
        <f t="shared" si="38"/>
        <v>3</v>
      </c>
      <c r="AC143" s="56">
        <f t="shared" si="39"/>
        <v>38</v>
      </c>
    </row>
    <row r="144" spans="1:29" ht="18.75">
      <c r="A144" s="163" t="s">
        <v>339</v>
      </c>
      <c r="B144" s="164"/>
      <c r="C144" s="17">
        <v>0</v>
      </c>
      <c r="D144" s="17">
        <v>0</v>
      </c>
      <c r="E144" s="12">
        <v>2</v>
      </c>
      <c r="F144" s="12">
        <v>9</v>
      </c>
      <c r="G144" s="12">
        <v>14</v>
      </c>
      <c r="H144" s="12">
        <v>5</v>
      </c>
      <c r="I144" s="12">
        <v>7</v>
      </c>
      <c r="J144" s="12">
        <v>6</v>
      </c>
      <c r="K144" s="12">
        <v>18</v>
      </c>
      <c r="L144" s="12">
        <v>9</v>
      </c>
      <c r="M144" s="12">
        <v>4</v>
      </c>
      <c r="N144" s="12">
        <v>8</v>
      </c>
      <c r="O144" s="12">
        <v>9</v>
      </c>
      <c r="P144" s="12">
        <v>3</v>
      </c>
      <c r="Q144" s="12">
        <v>7</v>
      </c>
      <c r="R144" s="12">
        <v>5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56">
        <f t="shared" si="38"/>
        <v>61</v>
      </c>
      <c r="AB144" s="56">
        <f t="shared" si="38"/>
        <v>45</v>
      </c>
      <c r="AC144" s="56">
        <f t="shared" si="39"/>
        <v>106</v>
      </c>
    </row>
    <row r="145" spans="1:29" ht="18.75">
      <c r="A145" s="165" t="s">
        <v>0</v>
      </c>
      <c r="B145" s="58" t="s">
        <v>25</v>
      </c>
      <c r="C145" s="59">
        <f aca="true" t="shared" si="40" ref="C145:AC145">+C79+C80+C81+C82+C83+C91+C100+C101+C102+C106+C107+C118+C129+C133+C138+C140+C141+C142</f>
        <v>2815</v>
      </c>
      <c r="D145" s="59">
        <f t="shared" si="40"/>
        <v>1822</v>
      </c>
      <c r="E145" s="59">
        <f t="shared" si="40"/>
        <v>1396</v>
      </c>
      <c r="F145" s="59">
        <f t="shared" si="40"/>
        <v>620</v>
      </c>
      <c r="G145" s="59">
        <f t="shared" si="40"/>
        <v>1366</v>
      </c>
      <c r="H145" s="59">
        <f t="shared" si="40"/>
        <v>975</v>
      </c>
      <c r="I145" s="59">
        <f t="shared" si="40"/>
        <v>1006</v>
      </c>
      <c r="J145" s="59">
        <f t="shared" si="40"/>
        <v>576</v>
      </c>
      <c r="K145" s="59">
        <f t="shared" si="40"/>
        <v>1138</v>
      </c>
      <c r="L145" s="59">
        <f t="shared" si="40"/>
        <v>834</v>
      </c>
      <c r="M145" s="59">
        <f t="shared" si="40"/>
        <v>850</v>
      </c>
      <c r="N145" s="59">
        <f t="shared" si="40"/>
        <v>434</v>
      </c>
      <c r="O145" s="59">
        <f t="shared" si="40"/>
        <v>976</v>
      </c>
      <c r="P145" s="59">
        <f t="shared" si="40"/>
        <v>811</v>
      </c>
      <c r="Q145" s="59">
        <f t="shared" si="40"/>
        <v>746</v>
      </c>
      <c r="R145" s="59">
        <f t="shared" si="40"/>
        <v>464</v>
      </c>
      <c r="S145" s="59">
        <f t="shared" si="40"/>
        <v>209</v>
      </c>
      <c r="T145" s="59">
        <f t="shared" si="40"/>
        <v>132</v>
      </c>
      <c r="U145" s="59">
        <f t="shared" si="40"/>
        <v>148</v>
      </c>
      <c r="V145" s="59">
        <f t="shared" si="40"/>
        <v>89</v>
      </c>
      <c r="W145" s="59">
        <f t="shared" si="40"/>
        <v>30</v>
      </c>
      <c r="X145" s="59">
        <f t="shared" si="40"/>
        <v>28</v>
      </c>
      <c r="Y145" s="59">
        <f t="shared" si="40"/>
        <v>26</v>
      </c>
      <c r="Z145" s="59">
        <f t="shared" si="40"/>
        <v>29</v>
      </c>
      <c r="AA145" s="57">
        <f t="shared" si="40"/>
        <v>10706</v>
      </c>
      <c r="AB145" s="57">
        <f t="shared" si="40"/>
        <v>6814</v>
      </c>
      <c r="AC145" s="57">
        <f t="shared" si="40"/>
        <v>17520</v>
      </c>
    </row>
    <row r="146" spans="1:29" ht="18.75">
      <c r="A146" s="165"/>
      <c r="B146" s="58" t="s">
        <v>197</v>
      </c>
      <c r="C146" s="59">
        <f aca="true" t="shared" si="41" ref="C146:AC146">+C105+C122+C132+C134+C139+C143+C144</f>
        <v>404</v>
      </c>
      <c r="D146" s="59">
        <f t="shared" si="41"/>
        <v>369</v>
      </c>
      <c r="E146" s="59">
        <f t="shared" si="41"/>
        <v>61</v>
      </c>
      <c r="F146" s="59">
        <f t="shared" si="41"/>
        <v>59</v>
      </c>
      <c r="G146" s="59">
        <f t="shared" si="41"/>
        <v>126</v>
      </c>
      <c r="H146" s="59">
        <f t="shared" si="41"/>
        <v>117</v>
      </c>
      <c r="I146" s="59">
        <f t="shared" si="41"/>
        <v>64</v>
      </c>
      <c r="J146" s="59">
        <f t="shared" si="41"/>
        <v>64</v>
      </c>
      <c r="K146" s="59">
        <f t="shared" si="41"/>
        <v>109</v>
      </c>
      <c r="L146" s="59">
        <f t="shared" si="41"/>
        <v>109</v>
      </c>
      <c r="M146" s="59">
        <f t="shared" si="41"/>
        <v>61</v>
      </c>
      <c r="N146" s="59">
        <f t="shared" si="41"/>
        <v>55</v>
      </c>
      <c r="O146" s="59">
        <f t="shared" si="41"/>
        <v>84</v>
      </c>
      <c r="P146" s="59">
        <f t="shared" si="41"/>
        <v>93</v>
      </c>
      <c r="Q146" s="59">
        <f t="shared" si="41"/>
        <v>46</v>
      </c>
      <c r="R146" s="59">
        <f t="shared" si="41"/>
        <v>50</v>
      </c>
      <c r="S146" s="59">
        <f t="shared" si="41"/>
        <v>11</v>
      </c>
      <c r="T146" s="59">
        <f t="shared" si="41"/>
        <v>7</v>
      </c>
      <c r="U146" s="59">
        <f t="shared" si="41"/>
        <v>2</v>
      </c>
      <c r="V146" s="59">
        <f t="shared" si="41"/>
        <v>0</v>
      </c>
      <c r="W146" s="59">
        <f t="shared" si="41"/>
        <v>0</v>
      </c>
      <c r="X146" s="59">
        <f t="shared" si="41"/>
        <v>0</v>
      </c>
      <c r="Y146" s="59">
        <f t="shared" si="41"/>
        <v>0</v>
      </c>
      <c r="Z146" s="59">
        <f t="shared" si="41"/>
        <v>0</v>
      </c>
      <c r="AA146" s="57">
        <f t="shared" si="41"/>
        <v>968</v>
      </c>
      <c r="AB146" s="57">
        <f t="shared" si="41"/>
        <v>923</v>
      </c>
      <c r="AC146" s="57">
        <f t="shared" si="41"/>
        <v>1891</v>
      </c>
    </row>
    <row r="147" spans="1:29" ht="18.75">
      <c r="A147" s="166" t="s">
        <v>261</v>
      </c>
      <c r="B147" s="166"/>
      <c r="C147" s="57">
        <f aca="true" t="shared" si="42" ref="C147:AC147">+C145+C146</f>
        <v>3219</v>
      </c>
      <c r="D147" s="57">
        <f t="shared" si="42"/>
        <v>2191</v>
      </c>
      <c r="E147" s="57">
        <f t="shared" si="42"/>
        <v>1457</v>
      </c>
      <c r="F147" s="57">
        <f t="shared" si="42"/>
        <v>679</v>
      </c>
      <c r="G147" s="57">
        <f t="shared" si="42"/>
        <v>1492</v>
      </c>
      <c r="H147" s="57">
        <f t="shared" si="42"/>
        <v>1092</v>
      </c>
      <c r="I147" s="57">
        <f t="shared" si="42"/>
        <v>1070</v>
      </c>
      <c r="J147" s="57">
        <f t="shared" si="42"/>
        <v>640</v>
      </c>
      <c r="K147" s="57">
        <f t="shared" si="42"/>
        <v>1247</v>
      </c>
      <c r="L147" s="57">
        <f t="shared" si="42"/>
        <v>943</v>
      </c>
      <c r="M147" s="57">
        <f t="shared" si="42"/>
        <v>911</v>
      </c>
      <c r="N147" s="57">
        <f t="shared" si="42"/>
        <v>489</v>
      </c>
      <c r="O147" s="57">
        <f t="shared" si="42"/>
        <v>1060</v>
      </c>
      <c r="P147" s="57">
        <f t="shared" si="42"/>
        <v>904</v>
      </c>
      <c r="Q147" s="57">
        <f t="shared" si="42"/>
        <v>792</v>
      </c>
      <c r="R147" s="57">
        <f t="shared" si="42"/>
        <v>514</v>
      </c>
      <c r="S147" s="57">
        <f t="shared" si="42"/>
        <v>220</v>
      </c>
      <c r="T147" s="57">
        <f t="shared" si="42"/>
        <v>139</v>
      </c>
      <c r="U147" s="57">
        <f t="shared" si="42"/>
        <v>150</v>
      </c>
      <c r="V147" s="57">
        <f t="shared" si="42"/>
        <v>89</v>
      </c>
      <c r="W147" s="57">
        <f t="shared" si="42"/>
        <v>30</v>
      </c>
      <c r="X147" s="57">
        <f t="shared" si="42"/>
        <v>28</v>
      </c>
      <c r="Y147" s="57">
        <f t="shared" si="42"/>
        <v>26</v>
      </c>
      <c r="Z147" s="57">
        <f t="shared" si="42"/>
        <v>29</v>
      </c>
      <c r="AA147" s="57">
        <f t="shared" si="42"/>
        <v>11674</v>
      </c>
      <c r="AB147" s="57">
        <f t="shared" si="42"/>
        <v>7737</v>
      </c>
      <c r="AC147" s="57">
        <f t="shared" si="42"/>
        <v>19411</v>
      </c>
    </row>
  </sheetData>
  <sheetProtection/>
  <mergeCells count="103">
    <mergeCell ref="A1:AC1"/>
    <mergeCell ref="A2:B4"/>
    <mergeCell ref="C2:F2"/>
    <mergeCell ref="G2:J2"/>
    <mergeCell ref="K2:N2"/>
    <mergeCell ref="O2:R2"/>
    <mergeCell ref="S2:V2"/>
    <mergeCell ref="W2:Z2"/>
    <mergeCell ref="AA2:AC2"/>
    <mergeCell ref="C3:D3"/>
    <mergeCell ref="Y3:Z3"/>
    <mergeCell ref="AA3:AA4"/>
    <mergeCell ref="E3:F3"/>
    <mergeCell ref="G3:H3"/>
    <mergeCell ref="I3:J3"/>
    <mergeCell ref="K3:L3"/>
    <mergeCell ref="M3:N3"/>
    <mergeCell ref="O3:P3"/>
    <mergeCell ref="AB3:AB4"/>
    <mergeCell ref="AC3:AC4"/>
    <mergeCell ref="A5:B5"/>
    <mergeCell ref="A6:B6"/>
    <mergeCell ref="A7:B7"/>
    <mergeCell ref="A8:B8"/>
    <mergeCell ref="Q3:R3"/>
    <mergeCell ref="S3:T3"/>
    <mergeCell ref="U3:V3"/>
    <mergeCell ref="W3:X3"/>
    <mergeCell ref="A9:B9"/>
    <mergeCell ref="A10:A17"/>
    <mergeCell ref="A18:A26"/>
    <mergeCell ref="A27:B27"/>
    <mergeCell ref="A28:B28"/>
    <mergeCell ref="A31:B31"/>
    <mergeCell ref="A29:A30"/>
    <mergeCell ref="A67:B67"/>
    <mergeCell ref="A32:B32"/>
    <mergeCell ref="A33:B33"/>
    <mergeCell ref="A34:A44"/>
    <mergeCell ref="A45:A48"/>
    <mergeCell ref="A49:A55"/>
    <mergeCell ref="A56:A58"/>
    <mergeCell ref="A68:B68"/>
    <mergeCell ref="A69:B69"/>
    <mergeCell ref="A70:B70"/>
    <mergeCell ref="A71:A72"/>
    <mergeCell ref="A73:B73"/>
    <mergeCell ref="A59:B59"/>
    <mergeCell ref="A60:B60"/>
    <mergeCell ref="A61:A64"/>
    <mergeCell ref="A65:B65"/>
    <mergeCell ref="A66:B66"/>
    <mergeCell ref="A75:AC75"/>
    <mergeCell ref="A76:B78"/>
    <mergeCell ref="C76:F76"/>
    <mergeCell ref="G76:J76"/>
    <mergeCell ref="K76:N76"/>
    <mergeCell ref="O76:R76"/>
    <mergeCell ref="S76:V76"/>
    <mergeCell ref="W76:Z76"/>
    <mergeCell ref="AA76:AC76"/>
    <mergeCell ref="C77:D77"/>
    <mergeCell ref="Y77:Z77"/>
    <mergeCell ref="AA77:AA78"/>
    <mergeCell ref="E77:F77"/>
    <mergeCell ref="G77:H77"/>
    <mergeCell ref="I77:J77"/>
    <mergeCell ref="K77:L77"/>
    <mergeCell ref="M77:N77"/>
    <mergeCell ref="O77:P77"/>
    <mergeCell ref="AB77:AB78"/>
    <mergeCell ref="AC77:AC78"/>
    <mergeCell ref="A79:B79"/>
    <mergeCell ref="A80:B80"/>
    <mergeCell ref="A81:B81"/>
    <mergeCell ref="A82:B82"/>
    <mergeCell ref="Q77:R77"/>
    <mergeCell ref="S77:T77"/>
    <mergeCell ref="U77:V77"/>
    <mergeCell ref="W77:X77"/>
    <mergeCell ref="A83:B83"/>
    <mergeCell ref="A84:A91"/>
    <mergeCell ref="A92:A100"/>
    <mergeCell ref="A101:B101"/>
    <mergeCell ref="A102:B102"/>
    <mergeCell ref="A103:A105"/>
    <mergeCell ref="A141:B141"/>
    <mergeCell ref="A106:B106"/>
    <mergeCell ref="A107:B107"/>
    <mergeCell ref="A108:A118"/>
    <mergeCell ref="A119:A122"/>
    <mergeCell ref="A123:A129"/>
    <mergeCell ref="A130:A132"/>
    <mergeCell ref="A142:B142"/>
    <mergeCell ref="A143:B143"/>
    <mergeCell ref="A144:B144"/>
    <mergeCell ref="A145:A146"/>
    <mergeCell ref="A147:B147"/>
    <mergeCell ref="A133:B133"/>
    <mergeCell ref="A134:B134"/>
    <mergeCell ref="A135:A138"/>
    <mergeCell ref="A139:B139"/>
    <mergeCell ref="A140:B140"/>
  </mergeCells>
  <printOptions/>
  <pageMargins left="0.16" right="0.17" top="0.22" bottom="0.22" header="0.17" footer="0.16"/>
  <pageSetup horizontalDpi="600" verticalDpi="600" orientation="landscape" scale="83" r:id="rId1"/>
  <rowBreaks count="2" manualBreakCount="2">
    <brk id="23" max="255" man="1"/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95"/>
  <sheetViews>
    <sheetView rightToLeft="1" zoomScalePageLayoutView="0" workbookViewId="0" topLeftCell="A1">
      <selection activeCell="G95" sqref="G95"/>
    </sheetView>
  </sheetViews>
  <sheetFormatPr defaultColWidth="9.140625" defaultRowHeight="24.75" customHeight="1"/>
  <cols>
    <col min="1" max="1" width="8.00390625" style="40" customWidth="1"/>
    <col min="2" max="2" width="7.8515625" style="40" customWidth="1"/>
    <col min="3" max="3" width="7.00390625" style="40" customWidth="1"/>
    <col min="4" max="5" width="6.8515625" style="40" customWidth="1"/>
    <col min="6" max="13" width="5.00390625" style="40" customWidth="1"/>
    <col min="14" max="16" width="6.57421875" style="40" customWidth="1"/>
    <col min="17" max="16384" width="9.140625" style="40" customWidth="1"/>
  </cols>
  <sheetData>
    <row r="1" spans="1:16" ht="24.75" customHeight="1">
      <c r="A1" s="235" t="s">
        <v>357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4.75" customHeight="1">
      <c r="A2" s="149" t="s">
        <v>3</v>
      </c>
      <c r="B2" s="149"/>
      <c r="C2" s="149" t="s">
        <v>195</v>
      </c>
      <c r="D2" s="149" t="s">
        <v>50</v>
      </c>
      <c r="E2" s="149"/>
      <c r="F2" s="149" t="s">
        <v>243</v>
      </c>
      <c r="G2" s="149"/>
      <c r="H2" s="149" t="s">
        <v>244</v>
      </c>
      <c r="I2" s="149"/>
      <c r="J2" s="149" t="s">
        <v>5</v>
      </c>
      <c r="K2" s="149"/>
      <c r="L2" s="149" t="s">
        <v>44</v>
      </c>
      <c r="M2" s="149"/>
      <c r="N2" s="149" t="s">
        <v>0</v>
      </c>
      <c r="O2" s="149"/>
      <c r="P2" s="149"/>
    </row>
    <row r="3" spans="1:16" ht="24.75" customHeight="1">
      <c r="A3" s="149"/>
      <c r="B3" s="149"/>
      <c r="C3" s="149"/>
      <c r="D3" s="31" t="s">
        <v>245</v>
      </c>
      <c r="E3" s="31" t="s">
        <v>246</v>
      </c>
      <c r="F3" s="31" t="s">
        <v>245</v>
      </c>
      <c r="G3" s="31" t="s">
        <v>246</v>
      </c>
      <c r="H3" s="31" t="s">
        <v>245</v>
      </c>
      <c r="I3" s="31" t="s">
        <v>246</v>
      </c>
      <c r="J3" s="31" t="s">
        <v>245</v>
      </c>
      <c r="K3" s="31" t="s">
        <v>246</v>
      </c>
      <c r="L3" s="31" t="s">
        <v>245</v>
      </c>
      <c r="M3" s="31" t="s">
        <v>246</v>
      </c>
      <c r="N3" s="31" t="s">
        <v>245</v>
      </c>
      <c r="O3" s="31" t="s">
        <v>246</v>
      </c>
      <c r="P3" s="31" t="s">
        <v>247</v>
      </c>
    </row>
    <row r="4" spans="1:16" ht="24.75" customHeight="1">
      <c r="A4" s="121" t="s">
        <v>17</v>
      </c>
      <c r="B4" s="206"/>
      <c r="C4" s="85" t="s">
        <v>201</v>
      </c>
      <c r="D4" s="50">
        <v>505</v>
      </c>
      <c r="E4" s="50">
        <v>256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96">
        <f>L4+J4+H4+F4+D4</f>
        <v>505</v>
      </c>
      <c r="O4" s="96">
        <f>M4+K4+I4+G4+E4</f>
        <v>256</v>
      </c>
      <c r="P4" s="96">
        <f>O4+N4</f>
        <v>761</v>
      </c>
    </row>
    <row r="5" spans="1:16" ht="24.75" customHeight="1">
      <c r="A5" s="206"/>
      <c r="B5" s="206"/>
      <c r="C5" s="85" t="s">
        <v>202</v>
      </c>
      <c r="D5" s="50">
        <v>20</v>
      </c>
      <c r="E5" s="50">
        <v>12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96">
        <f aca="true" t="shared" si="0" ref="N5:N68">L5+J5+H5+F5+D5</f>
        <v>20</v>
      </c>
      <c r="O5" s="96">
        <f aca="true" t="shared" si="1" ref="O5:O68">M5+K5+I5+G5+E5</f>
        <v>12</v>
      </c>
      <c r="P5" s="96">
        <f aca="true" t="shared" si="2" ref="P5:P68">O5+N5</f>
        <v>32</v>
      </c>
    </row>
    <row r="6" spans="1:16" ht="24.75" customHeight="1">
      <c r="A6" s="206" t="s">
        <v>18</v>
      </c>
      <c r="B6" s="206"/>
      <c r="C6" s="85" t="s">
        <v>201</v>
      </c>
      <c r="D6" s="50">
        <v>48</v>
      </c>
      <c r="E6" s="50">
        <v>35</v>
      </c>
      <c r="F6" s="50">
        <v>3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96">
        <f t="shared" si="0"/>
        <v>51</v>
      </c>
      <c r="O6" s="96">
        <f t="shared" si="1"/>
        <v>35</v>
      </c>
      <c r="P6" s="96">
        <f t="shared" si="2"/>
        <v>86</v>
      </c>
    </row>
    <row r="7" spans="1:16" ht="24.75" customHeight="1">
      <c r="A7" s="206"/>
      <c r="B7" s="206"/>
      <c r="C7" s="85" t="s">
        <v>202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96">
        <f t="shared" si="0"/>
        <v>0</v>
      </c>
      <c r="O7" s="96">
        <f t="shared" si="1"/>
        <v>0</v>
      </c>
      <c r="P7" s="96">
        <f t="shared" si="2"/>
        <v>0</v>
      </c>
    </row>
    <row r="8" spans="1:16" ht="24.75" customHeight="1">
      <c r="A8" s="206" t="s">
        <v>19</v>
      </c>
      <c r="B8" s="206"/>
      <c r="C8" s="85" t="s">
        <v>201</v>
      </c>
      <c r="D8" s="43">
        <v>8</v>
      </c>
      <c r="E8" s="43">
        <v>7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96">
        <f t="shared" si="0"/>
        <v>8</v>
      </c>
      <c r="O8" s="96">
        <f t="shared" si="1"/>
        <v>7</v>
      </c>
      <c r="P8" s="96">
        <f t="shared" si="2"/>
        <v>15</v>
      </c>
    </row>
    <row r="9" spans="1:16" ht="24.75" customHeight="1">
      <c r="A9" s="206"/>
      <c r="B9" s="206"/>
      <c r="C9" s="85" t="s">
        <v>202</v>
      </c>
      <c r="D9" s="43">
        <v>0</v>
      </c>
      <c r="E9" s="43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96">
        <f t="shared" si="0"/>
        <v>0</v>
      </c>
      <c r="O9" s="96">
        <f t="shared" si="1"/>
        <v>0</v>
      </c>
      <c r="P9" s="96">
        <f t="shared" si="2"/>
        <v>0</v>
      </c>
    </row>
    <row r="10" spans="1:16" ht="24.75" customHeight="1">
      <c r="A10" s="206" t="s">
        <v>248</v>
      </c>
      <c r="B10" s="206"/>
      <c r="C10" s="85" t="s">
        <v>201</v>
      </c>
      <c r="D10" s="50">
        <v>19</v>
      </c>
      <c r="E10" s="50">
        <v>11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96">
        <f t="shared" si="0"/>
        <v>19</v>
      </c>
      <c r="O10" s="96">
        <f t="shared" si="1"/>
        <v>11</v>
      </c>
      <c r="P10" s="96">
        <f t="shared" si="2"/>
        <v>30</v>
      </c>
    </row>
    <row r="11" spans="1:16" ht="24.75" customHeight="1">
      <c r="A11" s="206"/>
      <c r="B11" s="206"/>
      <c r="C11" s="85" t="s">
        <v>202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96">
        <f t="shared" si="0"/>
        <v>0</v>
      </c>
      <c r="O11" s="96">
        <f t="shared" si="1"/>
        <v>0</v>
      </c>
      <c r="P11" s="96">
        <f t="shared" si="2"/>
        <v>0</v>
      </c>
    </row>
    <row r="12" spans="1:16" ht="24.75" customHeight="1">
      <c r="A12" s="206" t="s">
        <v>204</v>
      </c>
      <c r="B12" s="206"/>
      <c r="C12" s="85" t="s">
        <v>201</v>
      </c>
      <c r="D12" s="50">
        <v>172</v>
      </c>
      <c r="E12" s="50">
        <v>90</v>
      </c>
      <c r="F12" s="50">
        <v>1</v>
      </c>
      <c r="G12" s="50">
        <v>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96">
        <f t="shared" si="0"/>
        <v>173</v>
      </c>
      <c r="O12" s="96">
        <f t="shared" si="1"/>
        <v>91</v>
      </c>
      <c r="P12" s="96">
        <f t="shared" si="2"/>
        <v>264</v>
      </c>
    </row>
    <row r="13" spans="1:16" ht="24.75" customHeight="1">
      <c r="A13" s="206"/>
      <c r="B13" s="206"/>
      <c r="C13" s="85" t="s">
        <v>202</v>
      </c>
      <c r="D13" s="50">
        <v>11</v>
      </c>
      <c r="E13" s="50">
        <v>5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96">
        <f t="shared" si="0"/>
        <v>11</v>
      </c>
      <c r="O13" s="96">
        <f t="shared" si="1"/>
        <v>5</v>
      </c>
      <c r="P13" s="96">
        <f t="shared" si="2"/>
        <v>16</v>
      </c>
    </row>
    <row r="14" spans="1:16" ht="24.75" customHeight="1">
      <c r="A14" s="206" t="s">
        <v>205</v>
      </c>
      <c r="B14" s="206"/>
      <c r="C14" s="85" t="s">
        <v>201</v>
      </c>
      <c r="D14" s="50">
        <v>29</v>
      </c>
      <c r="E14" s="50">
        <v>53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96">
        <f t="shared" si="0"/>
        <v>29</v>
      </c>
      <c r="O14" s="96">
        <f t="shared" si="1"/>
        <v>53</v>
      </c>
      <c r="P14" s="96">
        <f t="shared" si="2"/>
        <v>82</v>
      </c>
    </row>
    <row r="15" spans="1:16" ht="24.75" customHeight="1">
      <c r="A15" s="206"/>
      <c r="B15" s="206"/>
      <c r="C15" s="85" t="s">
        <v>202</v>
      </c>
      <c r="D15" s="50">
        <v>7</v>
      </c>
      <c r="E15" s="50">
        <v>5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96">
        <f t="shared" si="0"/>
        <v>7</v>
      </c>
      <c r="O15" s="96">
        <f t="shared" si="1"/>
        <v>5</v>
      </c>
      <c r="P15" s="96">
        <f t="shared" si="2"/>
        <v>12</v>
      </c>
    </row>
    <row r="16" spans="1:16" ht="24.75" customHeight="1">
      <c r="A16" s="109" t="s">
        <v>249</v>
      </c>
      <c r="B16" s="139" t="s">
        <v>250</v>
      </c>
      <c r="C16" s="85" t="s">
        <v>201</v>
      </c>
      <c r="D16" s="50">
        <v>3</v>
      </c>
      <c r="E16" s="50">
        <v>1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96">
        <f t="shared" si="0"/>
        <v>3</v>
      </c>
      <c r="O16" s="96">
        <f t="shared" si="1"/>
        <v>1</v>
      </c>
      <c r="P16" s="96">
        <f t="shared" si="2"/>
        <v>4</v>
      </c>
    </row>
    <row r="17" spans="1:16" ht="24.75" customHeight="1">
      <c r="A17" s="110"/>
      <c r="B17" s="140"/>
      <c r="C17" s="85" t="s">
        <v>202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96">
        <f t="shared" si="0"/>
        <v>0</v>
      </c>
      <c r="O17" s="96">
        <f t="shared" si="1"/>
        <v>0</v>
      </c>
      <c r="P17" s="96">
        <f t="shared" si="2"/>
        <v>0</v>
      </c>
    </row>
    <row r="18" spans="1:16" ht="24.75" customHeight="1">
      <c r="A18" s="110"/>
      <c r="B18" s="139" t="s">
        <v>208</v>
      </c>
      <c r="C18" s="85" t="s">
        <v>201</v>
      </c>
      <c r="D18" s="50">
        <v>16</v>
      </c>
      <c r="E18" s="50">
        <v>3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96">
        <f t="shared" si="0"/>
        <v>16</v>
      </c>
      <c r="O18" s="96">
        <f t="shared" si="1"/>
        <v>3</v>
      </c>
      <c r="P18" s="96">
        <f t="shared" si="2"/>
        <v>19</v>
      </c>
    </row>
    <row r="19" spans="1:16" ht="24.75" customHeight="1">
      <c r="A19" s="110"/>
      <c r="B19" s="140"/>
      <c r="C19" s="85" t="s">
        <v>202</v>
      </c>
      <c r="D19" s="50">
        <v>1</v>
      </c>
      <c r="E19" s="50">
        <v>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96">
        <f t="shared" si="0"/>
        <v>1</v>
      </c>
      <c r="O19" s="96">
        <f t="shared" si="1"/>
        <v>2</v>
      </c>
      <c r="P19" s="96">
        <f t="shared" si="2"/>
        <v>3</v>
      </c>
    </row>
    <row r="20" spans="1:16" ht="24.75" customHeight="1">
      <c r="A20" s="110"/>
      <c r="B20" s="139" t="s">
        <v>51</v>
      </c>
      <c r="C20" s="85" t="s">
        <v>201</v>
      </c>
      <c r="D20" s="50">
        <v>5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96">
        <f t="shared" si="0"/>
        <v>5</v>
      </c>
      <c r="O20" s="96">
        <f t="shared" si="1"/>
        <v>0</v>
      </c>
      <c r="P20" s="96">
        <f t="shared" si="2"/>
        <v>5</v>
      </c>
    </row>
    <row r="21" spans="1:16" ht="24.75" customHeight="1">
      <c r="A21" s="110"/>
      <c r="B21" s="140"/>
      <c r="C21" s="85" t="s">
        <v>202</v>
      </c>
      <c r="D21" s="50">
        <v>2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96">
        <f t="shared" si="0"/>
        <v>2</v>
      </c>
      <c r="O21" s="96">
        <f t="shared" si="1"/>
        <v>0</v>
      </c>
      <c r="P21" s="96">
        <f t="shared" si="2"/>
        <v>2</v>
      </c>
    </row>
    <row r="22" spans="1:16" ht="24.75" customHeight="1">
      <c r="A22" s="110"/>
      <c r="B22" s="139" t="s">
        <v>210</v>
      </c>
      <c r="C22" s="85" t="s">
        <v>201</v>
      </c>
      <c r="D22" s="50">
        <v>2</v>
      </c>
      <c r="E22" s="50">
        <v>3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96">
        <f t="shared" si="0"/>
        <v>2</v>
      </c>
      <c r="O22" s="96">
        <f t="shared" si="1"/>
        <v>3</v>
      </c>
      <c r="P22" s="96">
        <f t="shared" si="2"/>
        <v>5</v>
      </c>
    </row>
    <row r="23" spans="1:16" ht="24.75" customHeight="1">
      <c r="A23" s="110"/>
      <c r="B23" s="140"/>
      <c r="C23" s="85" t="s">
        <v>202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96">
        <f t="shared" si="0"/>
        <v>0</v>
      </c>
      <c r="O23" s="96">
        <f t="shared" si="1"/>
        <v>0</v>
      </c>
      <c r="P23" s="96">
        <f t="shared" si="2"/>
        <v>0</v>
      </c>
    </row>
    <row r="24" spans="1:16" ht="24.75" customHeight="1">
      <c r="A24" s="110"/>
      <c r="B24" s="139" t="s">
        <v>211</v>
      </c>
      <c r="C24" s="85" t="s">
        <v>201</v>
      </c>
      <c r="D24" s="50">
        <v>2</v>
      </c>
      <c r="E24" s="50">
        <v>2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96">
        <f t="shared" si="0"/>
        <v>2</v>
      </c>
      <c r="O24" s="96">
        <f t="shared" si="1"/>
        <v>2</v>
      </c>
      <c r="P24" s="96">
        <f t="shared" si="2"/>
        <v>4</v>
      </c>
    </row>
    <row r="25" spans="1:16" ht="24.75" customHeight="1">
      <c r="A25" s="110"/>
      <c r="B25" s="140"/>
      <c r="C25" s="85" t="s">
        <v>202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96">
        <f t="shared" si="0"/>
        <v>0</v>
      </c>
      <c r="O25" s="96">
        <f t="shared" si="1"/>
        <v>0</v>
      </c>
      <c r="P25" s="96">
        <f t="shared" si="2"/>
        <v>0</v>
      </c>
    </row>
    <row r="26" spans="1:16" ht="24.75" customHeight="1">
      <c r="A26" s="110"/>
      <c r="B26" s="139" t="s">
        <v>212</v>
      </c>
      <c r="C26" s="85" t="s">
        <v>201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96">
        <f t="shared" si="0"/>
        <v>0</v>
      </c>
      <c r="O26" s="96">
        <f t="shared" si="1"/>
        <v>0</v>
      </c>
      <c r="P26" s="96">
        <f t="shared" si="2"/>
        <v>0</v>
      </c>
    </row>
    <row r="27" spans="1:16" ht="24.75" customHeight="1">
      <c r="A27" s="110"/>
      <c r="B27" s="140"/>
      <c r="C27" s="85" t="s">
        <v>202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96">
        <f t="shared" si="0"/>
        <v>0</v>
      </c>
      <c r="O27" s="96">
        <f t="shared" si="1"/>
        <v>0</v>
      </c>
      <c r="P27" s="96">
        <f t="shared" si="2"/>
        <v>0</v>
      </c>
    </row>
    <row r="28" spans="1:16" ht="24.75" customHeight="1">
      <c r="A28" s="110"/>
      <c r="B28" s="139" t="s">
        <v>213</v>
      </c>
      <c r="C28" s="85" t="s">
        <v>201</v>
      </c>
      <c r="D28" s="50">
        <v>0</v>
      </c>
      <c r="E28" s="50">
        <v>2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96">
        <f t="shared" si="0"/>
        <v>0</v>
      </c>
      <c r="O28" s="96">
        <f t="shared" si="1"/>
        <v>2</v>
      </c>
      <c r="P28" s="96">
        <f t="shared" si="2"/>
        <v>2</v>
      </c>
    </row>
    <row r="29" spans="1:16" ht="24.75" customHeight="1">
      <c r="A29" s="110"/>
      <c r="B29" s="140"/>
      <c r="C29" s="85" t="s">
        <v>202</v>
      </c>
      <c r="D29" s="50">
        <v>1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96">
        <f t="shared" si="0"/>
        <v>1</v>
      </c>
      <c r="O29" s="96">
        <f t="shared" si="1"/>
        <v>0</v>
      </c>
      <c r="P29" s="96">
        <f t="shared" si="2"/>
        <v>1</v>
      </c>
    </row>
    <row r="30" spans="1:16" ht="24.75" customHeight="1">
      <c r="A30" s="110"/>
      <c r="B30" s="139" t="s">
        <v>214</v>
      </c>
      <c r="C30" s="85" t="s">
        <v>201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96">
        <f t="shared" si="0"/>
        <v>0</v>
      </c>
      <c r="O30" s="96">
        <f t="shared" si="1"/>
        <v>0</v>
      </c>
      <c r="P30" s="96">
        <f t="shared" si="2"/>
        <v>0</v>
      </c>
    </row>
    <row r="31" spans="1:16" ht="24.75" customHeight="1">
      <c r="A31" s="110"/>
      <c r="B31" s="140"/>
      <c r="C31" s="85" t="s">
        <v>202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96">
        <f t="shared" si="0"/>
        <v>0</v>
      </c>
      <c r="O31" s="96">
        <f t="shared" si="1"/>
        <v>0</v>
      </c>
      <c r="P31" s="96">
        <f t="shared" si="2"/>
        <v>0</v>
      </c>
    </row>
    <row r="32" spans="1:16" ht="24.75" customHeight="1">
      <c r="A32" s="110"/>
      <c r="B32" s="122" t="s">
        <v>36</v>
      </c>
      <c r="C32" s="90" t="s">
        <v>201</v>
      </c>
      <c r="D32" s="100">
        <f>+D16+D18+D20+D22+D24+D26+D28+D30</f>
        <v>28</v>
      </c>
      <c r="E32" s="100">
        <f aca="true" t="shared" si="3" ref="E32:P32">+E16+E18+E20+E22+E24+E26+E28+E30</f>
        <v>11</v>
      </c>
      <c r="F32" s="100">
        <f t="shared" si="3"/>
        <v>0</v>
      </c>
      <c r="G32" s="100">
        <f t="shared" si="3"/>
        <v>0</v>
      </c>
      <c r="H32" s="100">
        <f t="shared" si="3"/>
        <v>0</v>
      </c>
      <c r="I32" s="100">
        <f t="shared" si="3"/>
        <v>0</v>
      </c>
      <c r="J32" s="100">
        <f t="shared" si="3"/>
        <v>0</v>
      </c>
      <c r="K32" s="100">
        <f t="shared" si="3"/>
        <v>0</v>
      </c>
      <c r="L32" s="100">
        <f t="shared" si="3"/>
        <v>0</v>
      </c>
      <c r="M32" s="100">
        <f t="shared" si="3"/>
        <v>0</v>
      </c>
      <c r="N32" s="96">
        <f t="shared" si="3"/>
        <v>28</v>
      </c>
      <c r="O32" s="96">
        <f t="shared" si="3"/>
        <v>11</v>
      </c>
      <c r="P32" s="96">
        <f t="shared" si="3"/>
        <v>39</v>
      </c>
    </row>
    <row r="33" spans="1:16" ht="24.75" customHeight="1">
      <c r="A33" s="111"/>
      <c r="B33" s="123"/>
      <c r="C33" s="90" t="s">
        <v>202</v>
      </c>
      <c r="D33" s="100">
        <f>+D17+D19+D21+D23+D25+D27+D29+D31</f>
        <v>4</v>
      </c>
      <c r="E33" s="100">
        <f aca="true" t="shared" si="4" ref="E33:P33">+E17+E19+E21+E23+E25+E27+E29+E31</f>
        <v>2</v>
      </c>
      <c r="F33" s="100">
        <f t="shared" si="4"/>
        <v>0</v>
      </c>
      <c r="G33" s="100">
        <f t="shared" si="4"/>
        <v>0</v>
      </c>
      <c r="H33" s="100">
        <f t="shared" si="4"/>
        <v>0</v>
      </c>
      <c r="I33" s="100">
        <f t="shared" si="4"/>
        <v>0</v>
      </c>
      <c r="J33" s="100">
        <f t="shared" si="4"/>
        <v>0</v>
      </c>
      <c r="K33" s="100">
        <f t="shared" si="4"/>
        <v>0</v>
      </c>
      <c r="L33" s="100">
        <f t="shared" si="4"/>
        <v>0</v>
      </c>
      <c r="M33" s="100">
        <f t="shared" si="4"/>
        <v>0</v>
      </c>
      <c r="N33" s="96">
        <f t="shared" si="4"/>
        <v>4</v>
      </c>
      <c r="O33" s="96">
        <f t="shared" si="4"/>
        <v>2</v>
      </c>
      <c r="P33" s="96">
        <f t="shared" si="4"/>
        <v>6</v>
      </c>
    </row>
    <row r="34" spans="1:16" ht="24.75" customHeight="1">
      <c r="A34" s="206" t="s">
        <v>251</v>
      </c>
      <c r="B34" s="206"/>
      <c r="C34" s="85" t="s">
        <v>201</v>
      </c>
      <c r="D34" s="50">
        <v>225</v>
      </c>
      <c r="E34" s="50">
        <v>139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96">
        <f t="shared" si="0"/>
        <v>225</v>
      </c>
      <c r="O34" s="96">
        <f t="shared" si="1"/>
        <v>139</v>
      </c>
      <c r="P34" s="96">
        <f t="shared" si="2"/>
        <v>364</v>
      </c>
    </row>
    <row r="35" spans="1:16" ht="24.75" customHeight="1">
      <c r="A35" s="206"/>
      <c r="B35" s="206"/>
      <c r="C35" s="85" t="s">
        <v>202</v>
      </c>
      <c r="D35" s="50">
        <v>65</v>
      </c>
      <c r="E35" s="50">
        <v>8</v>
      </c>
      <c r="F35" s="50">
        <v>0</v>
      </c>
      <c r="G35" s="50">
        <v>0</v>
      </c>
      <c r="H35" s="50">
        <v>0</v>
      </c>
      <c r="I35" s="50">
        <v>0</v>
      </c>
      <c r="J35" s="50">
        <v>2</v>
      </c>
      <c r="K35" s="50">
        <v>0</v>
      </c>
      <c r="L35" s="50">
        <v>1</v>
      </c>
      <c r="M35" s="50">
        <v>0</v>
      </c>
      <c r="N35" s="96">
        <f t="shared" si="0"/>
        <v>68</v>
      </c>
      <c r="O35" s="96">
        <f t="shared" si="1"/>
        <v>8</v>
      </c>
      <c r="P35" s="96">
        <f t="shared" si="2"/>
        <v>76</v>
      </c>
    </row>
    <row r="36" spans="1:16" ht="24.75" customHeight="1">
      <c r="A36" s="206" t="s">
        <v>252</v>
      </c>
      <c r="B36" s="206"/>
      <c r="C36" s="85" t="s">
        <v>201</v>
      </c>
      <c r="D36" s="50">
        <v>4</v>
      </c>
      <c r="E36" s="50">
        <v>24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96">
        <f t="shared" si="0"/>
        <v>4</v>
      </c>
      <c r="O36" s="96">
        <f t="shared" si="1"/>
        <v>24</v>
      </c>
      <c r="P36" s="96">
        <f t="shared" si="2"/>
        <v>28</v>
      </c>
    </row>
    <row r="37" spans="1:16" ht="24.75" customHeight="1">
      <c r="A37" s="206"/>
      <c r="B37" s="206"/>
      <c r="C37" s="85" t="s">
        <v>202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96">
        <f t="shared" si="0"/>
        <v>0</v>
      </c>
      <c r="O37" s="96">
        <f t="shared" si="1"/>
        <v>0</v>
      </c>
      <c r="P37" s="96">
        <f t="shared" si="2"/>
        <v>0</v>
      </c>
    </row>
    <row r="38" spans="1:19" ht="24.75" customHeight="1">
      <c r="A38" s="236" t="s">
        <v>253</v>
      </c>
      <c r="B38" s="139" t="s">
        <v>219</v>
      </c>
      <c r="C38" s="85" t="s">
        <v>201</v>
      </c>
      <c r="D38" s="50">
        <v>9</v>
      </c>
      <c r="E38" s="50">
        <v>6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96">
        <f t="shared" si="0"/>
        <v>9</v>
      </c>
      <c r="O38" s="96">
        <f t="shared" si="1"/>
        <v>6</v>
      </c>
      <c r="P38" s="96">
        <f t="shared" si="2"/>
        <v>15</v>
      </c>
      <c r="R38" s="49">
        <f>N32+N50</f>
        <v>63</v>
      </c>
      <c r="S38" s="49">
        <f>O32+O50</f>
        <v>36</v>
      </c>
    </row>
    <row r="39" spans="1:19" ht="24.75" customHeight="1">
      <c r="A39" s="237"/>
      <c r="B39" s="140"/>
      <c r="C39" s="85" t="s">
        <v>202</v>
      </c>
      <c r="D39" s="50">
        <v>1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96">
        <f t="shared" si="0"/>
        <v>1</v>
      </c>
      <c r="O39" s="96">
        <f t="shared" si="1"/>
        <v>0</v>
      </c>
      <c r="P39" s="96">
        <f t="shared" si="2"/>
        <v>1</v>
      </c>
      <c r="R39" s="49">
        <f>N33+N51</f>
        <v>6</v>
      </c>
      <c r="S39" s="49">
        <f>O33+O51</f>
        <v>4</v>
      </c>
    </row>
    <row r="40" spans="1:16" ht="24.75" customHeight="1">
      <c r="A40" s="237"/>
      <c r="B40" s="139" t="s">
        <v>220</v>
      </c>
      <c r="C40" s="85" t="s">
        <v>201</v>
      </c>
      <c r="D40" s="50">
        <v>4</v>
      </c>
      <c r="E40" s="50">
        <v>5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96">
        <f t="shared" si="0"/>
        <v>4</v>
      </c>
      <c r="O40" s="96">
        <f t="shared" si="1"/>
        <v>5</v>
      </c>
      <c r="P40" s="96">
        <f t="shared" si="2"/>
        <v>9</v>
      </c>
    </row>
    <row r="41" spans="1:16" ht="24.75" customHeight="1">
      <c r="A41" s="237"/>
      <c r="B41" s="140"/>
      <c r="C41" s="85" t="s">
        <v>202</v>
      </c>
      <c r="D41" s="50">
        <v>0</v>
      </c>
      <c r="E41" s="50">
        <v>1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96">
        <f t="shared" si="0"/>
        <v>0</v>
      </c>
      <c r="O41" s="96">
        <f t="shared" si="1"/>
        <v>1</v>
      </c>
      <c r="P41" s="96">
        <f t="shared" si="2"/>
        <v>1</v>
      </c>
    </row>
    <row r="42" spans="1:16" ht="24.75" customHeight="1">
      <c r="A42" s="237"/>
      <c r="B42" s="139" t="s">
        <v>221</v>
      </c>
      <c r="C42" s="85" t="s">
        <v>201</v>
      </c>
      <c r="D42" s="50">
        <v>3</v>
      </c>
      <c r="E42" s="50">
        <v>8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96">
        <f t="shared" si="0"/>
        <v>3</v>
      </c>
      <c r="O42" s="96">
        <f t="shared" si="1"/>
        <v>8</v>
      </c>
      <c r="P42" s="96">
        <f t="shared" si="2"/>
        <v>11</v>
      </c>
    </row>
    <row r="43" spans="1:16" ht="24.75" customHeight="1">
      <c r="A43" s="237"/>
      <c r="B43" s="140"/>
      <c r="C43" s="85" t="s">
        <v>202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96">
        <f t="shared" si="0"/>
        <v>0</v>
      </c>
      <c r="O43" s="96">
        <f t="shared" si="1"/>
        <v>0</v>
      </c>
      <c r="P43" s="96">
        <f t="shared" si="2"/>
        <v>0</v>
      </c>
    </row>
    <row r="44" spans="1:16" ht="24.75" customHeight="1">
      <c r="A44" s="237"/>
      <c r="B44" s="139" t="s">
        <v>222</v>
      </c>
      <c r="C44" s="85" t="s">
        <v>201</v>
      </c>
      <c r="D44" s="50">
        <v>6</v>
      </c>
      <c r="E44" s="50">
        <v>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96">
        <f t="shared" si="0"/>
        <v>6</v>
      </c>
      <c r="O44" s="96">
        <f t="shared" si="1"/>
        <v>1</v>
      </c>
      <c r="P44" s="96">
        <f t="shared" si="2"/>
        <v>7</v>
      </c>
    </row>
    <row r="45" spans="1:16" ht="24.75" customHeight="1">
      <c r="A45" s="237"/>
      <c r="B45" s="140"/>
      <c r="C45" s="85" t="s">
        <v>202</v>
      </c>
      <c r="D45" s="50">
        <v>0</v>
      </c>
      <c r="E45" s="50">
        <v>1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96">
        <f t="shared" si="0"/>
        <v>0</v>
      </c>
      <c r="O45" s="96">
        <f t="shared" si="1"/>
        <v>1</v>
      </c>
      <c r="P45" s="96">
        <f t="shared" si="2"/>
        <v>1</v>
      </c>
    </row>
    <row r="46" spans="1:16" ht="24.75" customHeight="1">
      <c r="A46" s="237"/>
      <c r="B46" s="139" t="s">
        <v>52</v>
      </c>
      <c r="C46" s="85" t="s">
        <v>201</v>
      </c>
      <c r="D46" s="50">
        <v>7</v>
      </c>
      <c r="E46" s="50">
        <v>3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96">
        <f t="shared" si="0"/>
        <v>7</v>
      </c>
      <c r="O46" s="96">
        <f t="shared" si="1"/>
        <v>3</v>
      </c>
      <c r="P46" s="96">
        <f t="shared" si="2"/>
        <v>10</v>
      </c>
    </row>
    <row r="47" spans="1:16" ht="24.75" customHeight="1">
      <c r="A47" s="237"/>
      <c r="B47" s="140"/>
      <c r="C47" s="85" t="s">
        <v>202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96">
        <f t="shared" si="0"/>
        <v>0</v>
      </c>
      <c r="O47" s="96">
        <f t="shared" si="1"/>
        <v>0</v>
      </c>
      <c r="P47" s="96">
        <f t="shared" si="2"/>
        <v>0</v>
      </c>
    </row>
    <row r="48" spans="1:16" ht="24.75" customHeight="1">
      <c r="A48" s="237"/>
      <c r="B48" s="139" t="s">
        <v>223</v>
      </c>
      <c r="C48" s="85" t="s">
        <v>201</v>
      </c>
      <c r="D48" s="50">
        <v>6</v>
      </c>
      <c r="E48" s="50">
        <v>2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96">
        <f t="shared" si="0"/>
        <v>6</v>
      </c>
      <c r="O48" s="96">
        <f t="shared" si="1"/>
        <v>2</v>
      </c>
      <c r="P48" s="96">
        <f t="shared" si="2"/>
        <v>8</v>
      </c>
    </row>
    <row r="49" spans="1:16" ht="24.75" customHeight="1">
      <c r="A49" s="237"/>
      <c r="B49" s="140"/>
      <c r="C49" s="85" t="s">
        <v>202</v>
      </c>
      <c r="D49" s="50">
        <v>1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96">
        <f t="shared" si="0"/>
        <v>1</v>
      </c>
      <c r="O49" s="96">
        <f t="shared" si="1"/>
        <v>0</v>
      </c>
      <c r="P49" s="96">
        <f t="shared" si="2"/>
        <v>1</v>
      </c>
    </row>
    <row r="50" spans="1:16" ht="24.75" customHeight="1">
      <c r="A50" s="237"/>
      <c r="B50" s="122" t="s">
        <v>36</v>
      </c>
      <c r="C50" s="90" t="s">
        <v>201</v>
      </c>
      <c r="D50" s="100">
        <f>D48+D46+D44+D42+D40+D38</f>
        <v>35</v>
      </c>
      <c r="E50" s="100">
        <f aca="true" t="shared" si="5" ref="E50:P50">E48+E46+E44+E42+E40+E38</f>
        <v>25</v>
      </c>
      <c r="F50" s="100">
        <f t="shared" si="5"/>
        <v>0</v>
      </c>
      <c r="G50" s="100">
        <f t="shared" si="5"/>
        <v>0</v>
      </c>
      <c r="H50" s="100">
        <f t="shared" si="5"/>
        <v>0</v>
      </c>
      <c r="I50" s="100">
        <f t="shared" si="5"/>
        <v>0</v>
      </c>
      <c r="J50" s="100">
        <f t="shared" si="5"/>
        <v>0</v>
      </c>
      <c r="K50" s="100">
        <f t="shared" si="5"/>
        <v>0</v>
      </c>
      <c r="L50" s="100">
        <f t="shared" si="5"/>
        <v>0</v>
      </c>
      <c r="M50" s="100">
        <f t="shared" si="5"/>
        <v>0</v>
      </c>
      <c r="N50" s="96">
        <f t="shared" si="5"/>
        <v>35</v>
      </c>
      <c r="O50" s="96">
        <f t="shared" si="5"/>
        <v>25</v>
      </c>
      <c r="P50" s="96">
        <f t="shared" si="5"/>
        <v>60</v>
      </c>
    </row>
    <row r="51" spans="1:16" ht="24.75" customHeight="1">
      <c r="A51" s="238"/>
      <c r="B51" s="123"/>
      <c r="C51" s="90" t="s">
        <v>202</v>
      </c>
      <c r="D51" s="100">
        <f>D49+D47+D45+D43+D41+D39</f>
        <v>2</v>
      </c>
      <c r="E51" s="100">
        <f aca="true" t="shared" si="6" ref="E51:P51">E49+E47+E45+E43+E41+E39</f>
        <v>2</v>
      </c>
      <c r="F51" s="100">
        <f t="shared" si="6"/>
        <v>0</v>
      </c>
      <c r="G51" s="100">
        <f t="shared" si="6"/>
        <v>0</v>
      </c>
      <c r="H51" s="100">
        <f t="shared" si="6"/>
        <v>0</v>
      </c>
      <c r="I51" s="100">
        <f t="shared" si="6"/>
        <v>0</v>
      </c>
      <c r="J51" s="100">
        <f t="shared" si="6"/>
        <v>0</v>
      </c>
      <c r="K51" s="100">
        <f t="shared" si="6"/>
        <v>0</v>
      </c>
      <c r="L51" s="100">
        <f t="shared" si="6"/>
        <v>0</v>
      </c>
      <c r="M51" s="100">
        <f t="shared" si="6"/>
        <v>0</v>
      </c>
      <c r="N51" s="96">
        <f t="shared" si="6"/>
        <v>2</v>
      </c>
      <c r="O51" s="96">
        <f t="shared" si="6"/>
        <v>2</v>
      </c>
      <c r="P51" s="96">
        <f t="shared" si="6"/>
        <v>4</v>
      </c>
    </row>
    <row r="52" spans="1:16" ht="24.75" customHeight="1">
      <c r="A52" s="239" t="s">
        <v>20</v>
      </c>
      <c r="B52" s="222"/>
      <c r="C52" s="95" t="s">
        <v>201</v>
      </c>
      <c r="D52" s="50">
        <v>35</v>
      </c>
      <c r="E52" s="50">
        <v>15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96">
        <f t="shared" si="0"/>
        <v>35</v>
      </c>
      <c r="O52" s="96">
        <f t="shared" si="1"/>
        <v>15</v>
      </c>
      <c r="P52" s="96">
        <f t="shared" si="2"/>
        <v>50</v>
      </c>
    </row>
    <row r="53" spans="1:16" ht="24.75" customHeight="1">
      <c r="A53" s="240"/>
      <c r="B53" s="223"/>
      <c r="C53" s="95" t="s">
        <v>202</v>
      </c>
      <c r="D53" s="50">
        <v>8</v>
      </c>
      <c r="E53" s="50">
        <v>5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96">
        <f t="shared" si="0"/>
        <v>8</v>
      </c>
      <c r="O53" s="96">
        <f t="shared" si="1"/>
        <v>5</v>
      </c>
      <c r="P53" s="96">
        <f t="shared" si="2"/>
        <v>13</v>
      </c>
    </row>
    <row r="54" spans="1:16" ht="24.75" customHeight="1">
      <c r="A54" s="236" t="s">
        <v>254</v>
      </c>
      <c r="B54" s="197" t="s">
        <v>255</v>
      </c>
      <c r="C54" s="95" t="s">
        <v>201</v>
      </c>
      <c r="D54" s="50">
        <v>181</v>
      </c>
      <c r="E54" s="50">
        <v>164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96">
        <f t="shared" si="0"/>
        <v>181</v>
      </c>
      <c r="O54" s="96">
        <f t="shared" si="1"/>
        <v>164</v>
      </c>
      <c r="P54" s="96">
        <f t="shared" si="2"/>
        <v>345</v>
      </c>
    </row>
    <row r="55" spans="1:16" ht="24.75" customHeight="1">
      <c r="A55" s="241"/>
      <c r="B55" s="198"/>
      <c r="C55" s="95" t="s">
        <v>202</v>
      </c>
      <c r="D55" s="50">
        <v>18</v>
      </c>
      <c r="E55" s="50">
        <v>18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96">
        <f t="shared" si="0"/>
        <v>18</v>
      </c>
      <c r="O55" s="96">
        <f t="shared" si="1"/>
        <v>18</v>
      </c>
      <c r="P55" s="96">
        <f t="shared" si="2"/>
        <v>36</v>
      </c>
    </row>
    <row r="56" spans="1:16" ht="24.75" customHeight="1">
      <c r="A56" s="241"/>
      <c r="B56" s="199" t="s">
        <v>256</v>
      </c>
      <c r="C56" s="95" t="s">
        <v>201</v>
      </c>
      <c r="D56" s="50">
        <v>65</v>
      </c>
      <c r="E56" s="50">
        <v>68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96">
        <f t="shared" si="0"/>
        <v>65</v>
      </c>
      <c r="O56" s="96">
        <f t="shared" si="1"/>
        <v>68</v>
      </c>
      <c r="P56" s="96">
        <f t="shared" si="2"/>
        <v>133</v>
      </c>
    </row>
    <row r="57" spans="1:16" ht="24.75" customHeight="1">
      <c r="A57" s="241"/>
      <c r="B57" s="200"/>
      <c r="C57" s="95" t="s">
        <v>202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96">
        <f t="shared" si="0"/>
        <v>0</v>
      </c>
      <c r="O57" s="96">
        <f t="shared" si="1"/>
        <v>0</v>
      </c>
      <c r="P57" s="96">
        <f t="shared" si="2"/>
        <v>0</v>
      </c>
    </row>
    <row r="58" spans="1:16" ht="24.75" customHeight="1">
      <c r="A58" s="241"/>
      <c r="B58" s="188" t="s">
        <v>257</v>
      </c>
      <c r="C58" s="95" t="s">
        <v>201</v>
      </c>
      <c r="D58" s="50">
        <v>1</v>
      </c>
      <c r="E58" s="50">
        <v>4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96">
        <f t="shared" si="0"/>
        <v>1</v>
      </c>
      <c r="O58" s="96">
        <f t="shared" si="1"/>
        <v>4</v>
      </c>
      <c r="P58" s="96">
        <f t="shared" si="2"/>
        <v>5</v>
      </c>
    </row>
    <row r="59" spans="1:16" ht="24.75" customHeight="1">
      <c r="A59" s="241"/>
      <c r="B59" s="190"/>
      <c r="C59" s="95" t="s">
        <v>202</v>
      </c>
      <c r="D59" s="50">
        <v>2</v>
      </c>
      <c r="E59" s="50">
        <v>1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96">
        <f t="shared" si="0"/>
        <v>2</v>
      </c>
      <c r="O59" s="96">
        <f t="shared" si="1"/>
        <v>1</v>
      </c>
      <c r="P59" s="96">
        <f t="shared" si="2"/>
        <v>3</v>
      </c>
    </row>
    <row r="60" spans="1:16" ht="24.75" customHeight="1">
      <c r="A60" s="241"/>
      <c r="B60" s="188" t="s">
        <v>258</v>
      </c>
      <c r="C60" s="95" t="s">
        <v>201</v>
      </c>
      <c r="D60" s="50">
        <v>18</v>
      </c>
      <c r="E60" s="50">
        <v>12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96">
        <f t="shared" si="0"/>
        <v>18</v>
      </c>
      <c r="O60" s="96">
        <f t="shared" si="1"/>
        <v>12</v>
      </c>
      <c r="P60" s="96">
        <f t="shared" si="2"/>
        <v>30</v>
      </c>
    </row>
    <row r="61" spans="1:16" ht="24.75" customHeight="1">
      <c r="A61" s="241"/>
      <c r="B61" s="190"/>
      <c r="C61" s="95" t="s">
        <v>202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96">
        <f t="shared" si="0"/>
        <v>0</v>
      </c>
      <c r="O61" s="96">
        <f t="shared" si="1"/>
        <v>0</v>
      </c>
      <c r="P61" s="96">
        <f t="shared" si="2"/>
        <v>0</v>
      </c>
    </row>
    <row r="62" spans="1:16" ht="24.75" customHeight="1">
      <c r="A62" s="241"/>
      <c r="B62" s="188" t="s">
        <v>229</v>
      </c>
      <c r="C62" s="95" t="s">
        <v>201</v>
      </c>
      <c r="D62" s="50">
        <v>1</v>
      </c>
      <c r="E62" s="50">
        <v>12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96">
        <f t="shared" si="0"/>
        <v>1</v>
      </c>
      <c r="O62" s="96">
        <f t="shared" si="1"/>
        <v>12</v>
      </c>
      <c r="P62" s="96">
        <f t="shared" si="2"/>
        <v>13</v>
      </c>
    </row>
    <row r="63" spans="1:16" ht="24.75" customHeight="1">
      <c r="A63" s="241"/>
      <c r="B63" s="190"/>
      <c r="C63" s="95" t="s">
        <v>202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96">
        <f t="shared" si="0"/>
        <v>0</v>
      </c>
      <c r="O63" s="96">
        <f t="shared" si="1"/>
        <v>0</v>
      </c>
      <c r="P63" s="96">
        <f t="shared" si="2"/>
        <v>0</v>
      </c>
    </row>
    <row r="64" spans="1:16" ht="24.75" customHeight="1">
      <c r="A64" s="241"/>
      <c r="B64" s="194" t="s">
        <v>36</v>
      </c>
      <c r="C64" s="99" t="s">
        <v>201</v>
      </c>
      <c r="D64" s="100">
        <f>D62+D60+D58+D56+D54</f>
        <v>266</v>
      </c>
      <c r="E64" s="100">
        <f aca="true" t="shared" si="7" ref="E64:P64">E62+E60+E58+E56+E54</f>
        <v>260</v>
      </c>
      <c r="F64" s="100">
        <f t="shared" si="7"/>
        <v>0</v>
      </c>
      <c r="G64" s="100">
        <f t="shared" si="7"/>
        <v>0</v>
      </c>
      <c r="H64" s="100">
        <f t="shared" si="7"/>
        <v>0</v>
      </c>
      <c r="I64" s="100">
        <f t="shared" si="7"/>
        <v>0</v>
      </c>
      <c r="J64" s="100">
        <f t="shared" si="7"/>
        <v>0</v>
      </c>
      <c r="K64" s="100">
        <f t="shared" si="7"/>
        <v>0</v>
      </c>
      <c r="L64" s="100">
        <f t="shared" si="7"/>
        <v>0</v>
      </c>
      <c r="M64" s="100">
        <f t="shared" si="7"/>
        <v>0</v>
      </c>
      <c r="N64" s="96">
        <f t="shared" si="7"/>
        <v>266</v>
      </c>
      <c r="O64" s="96">
        <f t="shared" si="7"/>
        <v>260</v>
      </c>
      <c r="P64" s="96">
        <f t="shared" si="7"/>
        <v>526</v>
      </c>
    </row>
    <row r="65" spans="1:16" ht="24.75" customHeight="1">
      <c r="A65" s="242"/>
      <c r="B65" s="196"/>
      <c r="C65" s="99" t="s">
        <v>202</v>
      </c>
      <c r="D65" s="100">
        <f>D63+D61+D59+D57+D55</f>
        <v>20</v>
      </c>
      <c r="E65" s="100">
        <f aca="true" t="shared" si="8" ref="E65:P65">E63+E61+E59+E57+E55</f>
        <v>19</v>
      </c>
      <c r="F65" s="100">
        <f t="shared" si="8"/>
        <v>0</v>
      </c>
      <c r="G65" s="100">
        <f t="shared" si="8"/>
        <v>0</v>
      </c>
      <c r="H65" s="100">
        <f t="shared" si="8"/>
        <v>0</v>
      </c>
      <c r="I65" s="100">
        <f t="shared" si="8"/>
        <v>0</v>
      </c>
      <c r="J65" s="100">
        <f t="shared" si="8"/>
        <v>0</v>
      </c>
      <c r="K65" s="100">
        <f t="shared" si="8"/>
        <v>0</v>
      </c>
      <c r="L65" s="100">
        <f t="shared" si="8"/>
        <v>0</v>
      </c>
      <c r="M65" s="100">
        <f t="shared" si="8"/>
        <v>0</v>
      </c>
      <c r="N65" s="96">
        <f t="shared" si="8"/>
        <v>20</v>
      </c>
      <c r="O65" s="96">
        <f t="shared" si="8"/>
        <v>19</v>
      </c>
      <c r="P65" s="96">
        <f t="shared" si="8"/>
        <v>39</v>
      </c>
    </row>
    <row r="66" spans="1:16" ht="24.75" customHeight="1">
      <c r="A66" s="236" t="s">
        <v>259</v>
      </c>
      <c r="B66" s="188" t="s">
        <v>260</v>
      </c>
      <c r="C66" s="95" t="s">
        <v>201</v>
      </c>
      <c r="D66" s="50">
        <v>8</v>
      </c>
      <c r="E66" s="50">
        <v>7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96">
        <f t="shared" si="0"/>
        <v>8</v>
      </c>
      <c r="O66" s="96">
        <f t="shared" si="1"/>
        <v>7</v>
      </c>
      <c r="P66" s="96">
        <f t="shared" si="2"/>
        <v>15</v>
      </c>
    </row>
    <row r="67" spans="1:16" ht="24.75" customHeight="1">
      <c r="A67" s="237"/>
      <c r="B67" s="190"/>
      <c r="C67" s="95" t="s">
        <v>202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96">
        <f t="shared" si="0"/>
        <v>0</v>
      </c>
      <c r="O67" s="96">
        <f t="shared" si="1"/>
        <v>0</v>
      </c>
      <c r="P67" s="96">
        <f t="shared" si="2"/>
        <v>0</v>
      </c>
    </row>
    <row r="68" spans="1:16" ht="24.75" customHeight="1">
      <c r="A68" s="237"/>
      <c r="B68" s="188" t="s">
        <v>232</v>
      </c>
      <c r="C68" s="95" t="s">
        <v>201</v>
      </c>
      <c r="D68" s="50">
        <v>3</v>
      </c>
      <c r="E68" s="50">
        <v>8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96">
        <f t="shared" si="0"/>
        <v>3</v>
      </c>
      <c r="O68" s="96">
        <f t="shared" si="1"/>
        <v>8</v>
      </c>
      <c r="P68" s="96">
        <f t="shared" si="2"/>
        <v>11</v>
      </c>
    </row>
    <row r="69" spans="1:16" ht="24.75" customHeight="1">
      <c r="A69" s="237"/>
      <c r="B69" s="190"/>
      <c r="C69" s="95" t="s">
        <v>202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96">
        <f aca="true" t="shared" si="9" ref="N69:N97">L69+J69+H69+F69+D69</f>
        <v>0</v>
      </c>
      <c r="O69" s="96">
        <f aca="true" t="shared" si="10" ref="O69:O97">M69+K69+I69+G69+E69</f>
        <v>0</v>
      </c>
      <c r="P69" s="96">
        <f aca="true" t="shared" si="11" ref="P69:P97">O69+N69</f>
        <v>0</v>
      </c>
    </row>
    <row r="70" spans="1:16" ht="24.75" customHeight="1">
      <c r="A70" s="237"/>
      <c r="B70" s="188" t="s">
        <v>233</v>
      </c>
      <c r="C70" s="95" t="s">
        <v>201</v>
      </c>
      <c r="D70" s="50">
        <v>5</v>
      </c>
      <c r="E70" s="50">
        <v>5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96">
        <f t="shared" si="9"/>
        <v>5</v>
      </c>
      <c r="O70" s="96">
        <f t="shared" si="10"/>
        <v>5</v>
      </c>
      <c r="P70" s="96">
        <f t="shared" si="11"/>
        <v>10</v>
      </c>
    </row>
    <row r="71" spans="1:16" ht="24.75" customHeight="1">
      <c r="A71" s="237"/>
      <c r="B71" s="190"/>
      <c r="C71" s="95" t="s">
        <v>202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96">
        <f t="shared" si="9"/>
        <v>0</v>
      </c>
      <c r="O71" s="96">
        <f t="shared" si="10"/>
        <v>0</v>
      </c>
      <c r="P71" s="96">
        <f t="shared" si="11"/>
        <v>0</v>
      </c>
    </row>
    <row r="72" spans="1:16" ht="24.75" customHeight="1">
      <c r="A72" s="237"/>
      <c r="B72" s="188" t="s">
        <v>234</v>
      </c>
      <c r="C72" s="95" t="s">
        <v>201</v>
      </c>
      <c r="D72" s="50">
        <v>2</v>
      </c>
      <c r="E72" s="50">
        <v>6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96">
        <f t="shared" si="9"/>
        <v>2</v>
      </c>
      <c r="O72" s="96">
        <f t="shared" si="10"/>
        <v>6</v>
      </c>
      <c r="P72" s="96">
        <f t="shared" si="11"/>
        <v>8</v>
      </c>
    </row>
    <row r="73" spans="1:16" ht="24.75" customHeight="1">
      <c r="A73" s="237"/>
      <c r="B73" s="190"/>
      <c r="C73" s="95" t="s">
        <v>202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96">
        <f t="shared" si="9"/>
        <v>0</v>
      </c>
      <c r="O73" s="96">
        <f t="shared" si="10"/>
        <v>0</v>
      </c>
      <c r="P73" s="96">
        <f t="shared" si="11"/>
        <v>0</v>
      </c>
    </row>
    <row r="74" spans="1:16" ht="24.75" customHeight="1">
      <c r="A74" s="237"/>
      <c r="B74" s="188" t="s">
        <v>235</v>
      </c>
      <c r="C74" s="95" t="s">
        <v>201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96">
        <f t="shared" si="9"/>
        <v>0</v>
      </c>
      <c r="O74" s="96">
        <f t="shared" si="10"/>
        <v>0</v>
      </c>
      <c r="P74" s="96">
        <f t="shared" si="11"/>
        <v>0</v>
      </c>
    </row>
    <row r="75" spans="1:16" ht="24.75" customHeight="1">
      <c r="A75" s="237"/>
      <c r="B75" s="190"/>
      <c r="C75" s="95" t="s">
        <v>202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96">
        <f t="shared" si="9"/>
        <v>0</v>
      </c>
      <c r="O75" s="96">
        <f t="shared" si="10"/>
        <v>0</v>
      </c>
      <c r="P75" s="96">
        <f t="shared" si="11"/>
        <v>0</v>
      </c>
    </row>
    <row r="76" spans="1:16" ht="24.75" customHeight="1">
      <c r="A76" s="237"/>
      <c r="B76" s="188" t="s">
        <v>236</v>
      </c>
      <c r="C76" s="95" t="s">
        <v>201</v>
      </c>
      <c r="D76" s="50">
        <v>8</v>
      </c>
      <c r="E76" s="50">
        <v>11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96">
        <f t="shared" si="9"/>
        <v>8</v>
      </c>
      <c r="O76" s="96">
        <f t="shared" si="10"/>
        <v>11</v>
      </c>
      <c r="P76" s="96">
        <f t="shared" si="11"/>
        <v>19</v>
      </c>
    </row>
    <row r="77" spans="1:16" ht="24.75" customHeight="1">
      <c r="A77" s="237"/>
      <c r="B77" s="190"/>
      <c r="C77" s="95" t="s">
        <v>202</v>
      </c>
      <c r="D77" s="50">
        <v>4</v>
      </c>
      <c r="E77" s="50">
        <v>3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96">
        <f t="shared" si="9"/>
        <v>4</v>
      </c>
      <c r="O77" s="96">
        <f t="shared" si="10"/>
        <v>3</v>
      </c>
      <c r="P77" s="96">
        <f t="shared" si="11"/>
        <v>7</v>
      </c>
    </row>
    <row r="78" spans="1:16" ht="24.75" customHeight="1">
      <c r="A78" s="237"/>
      <c r="B78" s="194" t="s">
        <v>36</v>
      </c>
      <c r="C78" s="99" t="s">
        <v>201</v>
      </c>
      <c r="D78" s="100">
        <f>D76+D74+D72+D70+D68+D66</f>
        <v>26</v>
      </c>
      <c r="E78" s="100">
        <f aca="true" t="shared" si="12" ref="E78:P78">E76+E74+E72+E70+E68+E66</f>
        <v>37</v>
      </c>
      <c r="F78" s="100">
        <f t="shared" si="12"/>
        <v>0</v>
      </c>
      <c r="G78" s="100">
        <f t="shared" si="12"/>
        <v>0</v>
      </c>
      <c r="H78" s="100">
        <f t="shared" si="12"/>
        <v>0</v>
      </c>
      <c r="I78" s="100">
        <f t="shared" si="12"/>
        <v>0</v>
      </c>
      <c r="J78" s="100">
        <f t="shared" si="12"/>
        <v>0</v>
      </c>
      <c r="K78" s="100">
        <f t="shared" si="12"/>
        <v>0</v>
      </c>
      <c r="L78" s="100">
        <f t="shared" si="12"/>
        <v>0</v>
      </c>
      <c r="M78" s="100">
        <f t="shared" si="12"/>
        <v>0</v>
      </c>
      <c r="N78" s="96">
        <f t="shared" si="12"/>
        <v>26</v>
      </c>
      <c r="O78" s="96">
        <f t="shared" si="12"/>
        <v>37</v>
      </c>
      <c r="P78" s="96">
        <f t="shared" si="12"/>
        <v>63</v>
      </c>
    </row>
    <row r="79" spans="1:16" ht="24.75" customHeight="1">
      <c r="A79" s="238"/>
      <c r="B79" s="196"/>
      <c r="C79" s="99" t="s">
        <v>202</v>
      </c>
      <c r="D79" s="100">
        <f>D77+D75+D73+D71+D69+D67</f>
        <v>4</v>
      </c>
      <c r="E79" s="100">
        <f aca="true" t="shared" si="13" ref="E79:P79">E77+E75+E73+E71+E69+E67</f>
        <v>3</v>
      </c>
      <c r="F79" s="100">
        <f t="shared" si="13"/>
        <v>0</v>
      </c>
      <c r="G79" s="100">
        <f t="shared" si="13"/>
        <v>0</v>
      </c>
      <c r="H79" s="100">
        <f t="shared" si="13"/>
        <v>0</v>
      </c>
      <c r="I79" s="100">
        <f t="shared" si="13"/>
        <v>0</v>
      </c>
      <c r="J79" s="100">
        <f t="shared" si="13"/>
        <v>0</v>
      </c>
      <c r="K79" s="100">
        <f t="shared" si="13"/>
        <v>0</v>
      </c>
      <c r="L79" s="100">
        <f t="shared" si="13"/>
        <v>0</v>
      </c>
      <c r="M79" s="100">
        <f t="shared" si="13"/>
        <v>0</v>
      </c>
      <c r="N79" s="96">
        <f t="shared" si="13"/>
        <v>4</v>
      </c>
      <c r="O79" s="96">
        <f t="shared" si="13"/>
        <v>3</v>
      </c>
      <c r="P79" s="96">
        <f t="shared" si="13"/>
        <v>7</v>
      </c>
    </row>
    <row r="80" spans="1:16" ht="24.75" customHeight="1">
      <c r="A80" s="236" t="s">
        <v>54</v>
      </c>
      <c r="B80" s="188" t="s">
        <v>238</v>
      </c>
      <c r="C80" s="95" t="s">
        <v>239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96">
        <f t="shared" si="9"/>
        <v>0</v>
      </c>
      <c r="O80" s="96">
        <f t="shared" si="10"/>
        <v>0</v>
      </c>
      <c r="P80" s="96">
        <f t="shared" si="11"/>
        <v>0</v>
      </c>
    </row>
    <row r="81" spans="1:16" ht="24.75" customHeight="1">
      <c r="A81" s="237"/>
      <c r="B81" s="189"/>
      <c r="C81" s="95" t="s">
        <v>201</v>
      </c>
      <c r="D81" s="50">
        <v>5</v>
      </c>
      <c r="E81" s="50">
        <v>1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96">
        <f t="shared" si="9"/>
        <v>5</v>
      </c>
      <c r="O81" s="96">
        <f t="shared" si="10"/>
        <v>1</v>
      </c>
      <c r="P81" s="96">
        <f t="shared" si="11"/>
        <v>6</v>
      </c>
    </row>
    <row r="82" spans="1:16" ht="24.75" customHeight="1">
      <c r="A82" s="237"/>
      <c r="B82" s="190"/>
      <c r="C82" s="95" t="s">
        <v>202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96">
        <f t="shared" si="9"/>
        <v>0</v>
      </c>
      <c r="O82" s="96">
        <f t="shared" si="10"/>
        <v>0</v>
      </c>
      <c r="P82" s="96">
        <f t="shared" si="11"/>
        <v>0</v>
      </c>
    </row>
    <row r="83" spans="1:16" ht="24.75" customHeight="1">
      <c r="A83" s="237"/>
      <c r="B83" s="188" t="s">
        <v>240</v>
      </c>
      <c r="C83" s="95" t="s">
        <v>239</v>
      </c>
      <c r="D83" s="50">
        <v>0</v>
      </c>
      <c r="E83" s="50">
        <v>0</v>
      </c>
      <c r="F83" s="50">
        <f aca="true" t="shared" si="14" ref="F83:M83">F77</f>
        <v>0</v>
      </c>
      <c r="G83" s="50">
        <f t="shared" si="14"/>
        <v>0</v>
      </c>
      <c r="H83" s="50">
        <f t="shared" si="14"/>
        <v>0</v>
      </c>
      <c r="I83" s="50">
        <f t="shared" si="14"/>
        <v>0</v>
      </c>
      <c r="J83" s="50">
        <f t="shared" si="14"/>
        <v>0</v>
      </c>
      <c r="K83" s="50">
        <f t="shared" si="14"/>
        <v>0</v>
      </c>
      <c r="L83" s="50">
        <f t="shared" si="14"/>
        <v>0</v>
      </c>
      <c r="M83" s="50">
        <f t="shared" si="14"/>
        <v>0</v>
      </c>
      <c r="N83" s="96">
        <f aca="true" t="shared" si="15" ref="N83:O85">L83+J83+H83+F83+D83</f>
        <v>0</v>
      </c>
      <c r="O83" s="96">
        <f t="shared" si="15"/>
        <v>0</v>
      </c>
      <c r="P83" s="96">
        <f>O83+N83</f>
        <v>0</v>
      </c>
    </row>
    <row r="84" spans="1:16" ht="24.75" customHeight="1">
      <c r="A84" s="237"/>
      <c r="B84" s="189"/>
      <c r="C84" s="95" t="s">
        <v>201</v>
      </c>
      <c r="D84" s="50">
        <v>0</v>
      </c>
      <c r="E84" s="50">
        <v>6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96">
        <f t="shared" si="15"/>
        <v>0</v>
      </c>
      <c r="O84" s="96">
        <f t="shared" si="15"/>
        <v>6</v>
      </c>
      <c r="P84" s="96">
        <f>O84+N84</f>
        <v>6</v>
      </c>
    </row>
    <row r="85" spans="1:16" ht="24.75" customHeight="1">
      <c r="A85" s="237"/>
      <c r="B85" s="190"/>
      <c r="C85" s="95" t="s">
        <v>202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96">
        <f t="shared" si="15"/>
        <v>0</v>
      </c>
      <c r="O85" s="96">
        <f t="shared" si="15"/>
        <v>0</v>
      </c>
      <c r="P85" s="96">
        <f>O85+N85</f>
        <v>0</v>
      </c>
    </row>
    <row r="86" spans="1:16" ht="24.75" customHeight="1">
      <c r="A86" s="237"/>
      <c r="B86" s="194" t="s">
        <v>36</v>
      </c>
      <c r="C86" s="99" t="s">
        <v>239</v>
      </c>
      <c r="D86" s="100">
        <f>+D83+D80</f>
        <v>0</v>
      </c>
      <c r="E86" s="100">
        <f aca="true" t="shared" si="16" ref="E86:P86">+E83+E80</f>
        <v>0</v>
      </c>
      <c r="F86" s="100">
        <f t="shared" si="16"/>
        <v>0</v>
      </c>
      <c r="G86" s="100">
        <f t="shared" si="16"/>
        <v>0</v>
      </c>
      <c r="H86" s="100">
        <f t="shared" si="16"/>
        <v>0</v>
      </c>
      <c r="I86" s="100">
        <f t="shared" si="16"/>
        <v>0</v>
      </c>
      <c r="J86" s="100">
        <f t="shared" si="16"/>
        <v>0</v>
      </c>
      <c r="K86" s="100">
        <f t="shared" si="16"/>
        <v>0</v>
      </c>
      <c r="L86" s="100">
        <f t="shared" si="16"/>
        <v>0</v>
      </c>
      <c r="M86" s="100">
        <f t="shared" si="16"/>
        <v>0</v>
      </c>
      <c r="N86" s="96">
        <f t="shared" si="16"/>
        <v>0</v>
      </c>
      <c r="O86" s="96">
        <f t="shared" si="16"/>
        <v>0</v>
      </c>
      <c r="P86" s="96">
        <f t="shared" si="16"/>
        <v>0</v>
      </c>
    </row>
    <row r="87" spans="1:16" ht="24.75" customHeight="1">
      <c r="A87" s="237"/>
      <c r="B87" s="195"/>
      <c r="C87" s="99" t="s">
        <v>201</v>
      </c>
      <c r="D87" s="100">
        <f>D84+D81</f>
        <v>5</v>
      </c>
      <c r="E87" s="100">
        <f aca="true" t="shared" si="17" ref="E87:P87">E84+E81</f>
        <v>7</v>
      </c>
      <c r="F87" s="100">
        <f t="shared" si="17"/>
        <v>0</v>
      </c>
      <c r="G87" s="100">
        <f t="shared" si="17"/>
        <v>0</v>
      </c>
      <c r="H87" s="100">
        <f t="shared" si="17"/>
        <v>0</v>
      </c>
      <c r="I87" s="100">
        <f t="shared" si="17"/>
        <v>0</v>
      </c>
      <c r="J87" s="100">
        <f t="shared" si="17"/>
        <v>0</v>
      </c>
      <c r="K87" s="100">
        <f t="shared" si="17"/>
        <v>0</v>
      </c>
      <c r="L87" s="100">
        <f t="shared" si="17"/>
        <v>0</v>
      </c>
      <c r="M87" s="100">
        <f t="shared" si="17"/>
        <v>0</v>
      </c>
      <c r="N87" s="96">
        <f t="shared" si="17"/>
        <v>5</v>
      </c>
      <c r="O87" s="96">
        <f t="shared" si="17"/>
        <v>7</v>
      </c>
      <c r="P87" s="96">
        <f t="shared" si="17"/>
        <v>12</v>
      </c>
    </row>
    <row r="88" spans="1:16" ht="24.75" customHeight="1">
      <c r="A88" s="238"/>
      <c r="B88" s="196"/>
      <c r="C88" s="99" t="s">
        <v>202</v>
      </c>
      <c r="D88" s="100">
        <f>D85+D82</f>
        <v>0</v>
      </c>
      <c r="E88" s="100">
        <f aca="true" t="shared" si="18" ref="E88:P88">E85+E82</f>
        <v>0</v>
      </c>
      <c r="F88" s="100">
        <f t="shared" si="18"/>
        <v>0</v>
      </c>
      <c r="G88" s="100">
        <f t="shared" si="18"/>
        <v>0</v>
      </c>
      <c r="H88" s="100">
        <f t="shared" si="18"/>
        <v>0</v>
      </c>
      <c r="I88" s="100">
        <f t="shared" si="18"/>
        <v>0</v>
      </c>
      <c r="J88" s="100">
        <f t="shared" si="18"/>
        <v>0</v>
      </c>
      <c r="K88" s="100">
        <f t="shared" si="18"/>
        <v>0</v>
      </c>
      <c r="L88" s="100">
        <f t="shared" si="18"/>
        <v>0</v>
      </c>
      <c r="M88" s="100">
        <f t="shared" si="18"/>
        <v>0</v>
      </c>
      <c r="N88" s="96">
        <f t="shared" si="18"/>
        <v>0</v>
      </c>
      <c r="O88" s="96">
        <f t="shared" si="18"/>
        <v>0</v>
      </c>
      <c r="P88" s="96">
        <f t="shared" si="18"/>
        <v>0</v>
      </c>
    </row>
    <row r="89" spans="1:16" ht="24.75" customHeight="1">
      <c r="A89" s="209" t="s">
        <v>24</v>
      </c>
      <c r="B89" s="210"/>
      <c r="C89" s="85" t="s">
        <v>201</v>
      </c>
      <c r="D89" s="50">
        <v>127</v>
      </c>
      <c r="E89" s="50">
        <v>17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96">
        <f t="shared" si="9"/>
        <v>127</v>
      </c>
      <c r="O89" s="96">
        <f t="shared" si="10"/>
        <v>17</v>
      </c>
      <c r="P89" s="96">
        <f t="shared" si="11"/>
        <v>144</v>
      </c>
    </row>
    <row r="90" spans="1:16" ht="24.75" customHeight="1">
      <c r="A90" s="211"/>
      <c r="B90" s="212"/>
      <c r="C90" s="85" t="s">
        <v>202</v>
      </c>
      <c r="D90" s="50">
        <v>23</v>
      </c>
      <c r="E90" s="50">
        <v>3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96">
        <f t="shared" si="9"/>
        <v>23</v>
      </c>
      <c r="O90" s="96">
        <f t="shared" si="10"/>
        <v>3</v>
      </c>
      <c r="P90" s="96">
        <f t="shared" si="11"/>
        <v>26</v>
      </c>
    </row>
    <row r="91" spans="1:16" ht="24.75" customHeight="1">
      <c r="A91" s="206" t="s">
        <v>241</v>
      </c>
      <c r="B91" s="206"/>
      <c r="C91" s="85" t="s">
        <v>201</v>
      </c>
      <c r="D91" s="50">
        <v>35</v>
      </c>
      <c r="E91" s="50">
        <v>17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96">
        <f t="shared" si="9"/>
        <v>35</v>
      </c>
      <c r="O91" s="96">
        <f t="shared" si="10"/>
        <v>17</v>
      </c>
      <c r="P91" s="96">
        <f t="shared" si="11"/>
        <v>52</v>
      </c>
    </row>
    <row r="92" spans="1:16" ht="24.75" customHeight="1">
      <c r="A92" s="206"/>
      <c r="B92" s="206"/>
      <c r="C92" s="85" t="s">
        <v>202</v>
      </c>
      <c r="D92" s="50">
        <v>35</v>
      </c>
      <c r="E92" s="50">
        <v>23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96">
        <f t="shared" si="9"/>
        <v>35</v>
      </c>
      <c r="O92" s="96">
        <f t="shared" si="10"/>
        <v>23</v>
      </c>
      <c r="P92" s="96">
        <f t="shared" si="11"/>
        <v>58</v>
      </c>
    </row>
    <row r="93" spans="1:16" ht="24.75" customHeight="1">
      <c r="A93" s="105" t="s">
        <v>379</v>
      </c>
      <c r="B93" s="106"/>
      <c r="C93" s="85" t="s">
        <v>201</v>
      </c>
      <c r="D93" s="50">
        <v>9</v>
      </c>
      <c r="E93" s="50">
        <v>12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96">
        <f aca="true" t="shared" si="19" ref="N93:O95">L93+J93+H93+F93+D93</f>
        <v>9</v>
      </c>
      <c r="O93" s="96">
        <f t="shared" si="19"/>
        <v>12</v>
      </c>
      <c r="P93" s="96">
        <f>O93+N93</f>
        <v>21</v>
      </c>
    </row>
    <row r="94" spans="1:16" ht="24.75" customHeight="1">
      <c r="A94" s="186"/>
      <c r="B94" s="187"/>
      <c r="C94" s="85" t="s">
        <v>202</v>
      </c>
      <c r="D94" s="50">
        <v>23</v>
      </c>
      <c r="E94" s="50">
        <v>18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96">
        <f t="shared" si="19"/>
        <v>23</v>
      </c>
      <c r="O94" s="96">
        <f t="shared" si="19"/>
        <v>18</v>
      </c>
      <c r="P94" s="96">
        <f>O94+N94</f>
        <v>41</v>
      </c>
    </row>
    <row r="95" spans="1:16" ht="24.75" customHeight="1">
      <c r="A95" s="213" t="s">
        <v>261</v>
      </c>
      <c r="B95" s="214"/>
      <c r="C95" s="29" t="s">
        <v>239</v>
      </c>
      <c r="D95" s="97">
        <f>+D86</f>
        <v>0</v>
      </c>
      <c r="E95" s="97">
        <f aca="true" t="shared" si="20" ref="E95:M95">+E86</f>
        <v>0</v>
      </c>
      <c r="F95" s="97">
        <f t="shared" si="20"/>
        <v>0</v>
      </c>
      <c r="G95" s="97">
        <f t="shared" si="20"/>
        <v>0</v>
      </c>
      <c r="H95" s="97">
        <f t="shared" si="20"/>
        <v>0</v>
      </c>
      <c r="I95" s="97">
        <f t="shared" si="20"/>
        <v>0</v>
      </c>
      <c r="J95" s="97">
        <f t="shared" si="20"/>
        <v>0</v>
      </c>
      <c r="K95" s="97">
        <f t="shared" si="20"/>
        <v>0</v>
      </c>
      <c r="L95" s="97">
        <f t="shared" si="20"/>
        <v>0</v>
      </c>
      <c r="M95" s="97">
        <f t="shared" si="20"/>
        <v>0</v>
      </c>
      <c r="N95" s="96">
        <f t="shared" si="19"/>
        <v>0</v>
      </c>
      <c r="O95" s="96">
        <f t="shared" si="19"/>
        <v>0</v>
      </c>
      <c r="P95" s="96">
        <f t="shared" si="11"/>
        <v>0</v>
      </c>
    </row>
    <row r="96" spans="1:16" ht="24.75" customHeight="1">
      <c r="A96" s="215"/>
      <c r="B96" s="216"/>
      <c r="C96" s="29" t="s">
        <v>201</v>
      </c>
      <c r="D96" s="97">
        <f>+D4+D6+D8+D10+D12+D14+D32+D34+D36+D50+D52+D64+D78+D87+D89+D91+D93</f>
        <v>1576</v>
      </c>
      <c r="E96" s="97">
        <f aca="true" t="shared" si="21" ref="E96:M97">+E4+E6+E8+E10+E12+E14+E32+E34+E36+E50+E52+E64+E78+E87+E89+E91+E93</f>
        <v>1016</v>
      </c>
      <c r="F96" s="97">
        <f t="shared" si="21"/>
        <v>4</v>
      </c>
      <c r="G96" s="97">
        <f t="shared" si="21"/>
        <v>1</v>
      </c>
      <c r="H96" s="97">
        <f t="shared" si="21"/>
        <v>0</v>
      </c>
      <c r="I96" s="97">
        <f t="shared" si="21"/>
        <v>0</v>
      </c>
      <c r="J96" s="97">
        <f t="shared" si="21"/>
        <v>0</v>
      </c>
      <c r="K96" s="97">
        <f t="shared" si="21"/>
        <v>0</v>
      </c>
      <c r="L96" s="97">
        <f t="shared" si="21"/>
        <v>0</v>
      </c>
      <c r="M96" s="97">
        <f t="shared" si="21"/>
        <v>0</v>
      </c>
      <c r="N96" s="96">
        <f t="shared" si="9"/>
        <v>1580</v>
      </c>
      <c r="O96" s="96">
        <f t="shared" si="10"/>
        <v>1017</v>
      </c>
      <c r="P96" s="96">
        <f t="shared" si="11"/>
        <v>2597</v>
      </c>
    </row>
    <row r="97" spans="1:16" ht="24.75" customHeight="1">
      <c r="A97" s="217"/>
      <c r="B97" s="218"/>
      <c r="C97" s="29" t="s">
        <v>202</v>
      </c>
      <c r="D97" s="97">
        <f>+D5+D7+D9+D11+D13+D15+D33+D35+D37+D51+D53+D65+D79+D88+D90+D92+D94</f>
        <v>222</v>
      </c>
      <c r="E97" s="97">
        <f t="shared" si="21"/>
        <v>105</v>
      </c>
      <c r="F97" s="97">
        <f t="shared" si="21"/>
        <v>0</v>
      </c>
      <c r="G97" s="97">
        <f t="shared" si="21"/>
        <v>0</v>
      </c>
      <c r="H97" s="97">
        <f t="shared" si="21"/>
        <v>0</v>
      </c>
      <c r="I97" s="97">
        <f t="shared" si="21"/>
        <v>0</v>
      </c>
      <c r="J97" s="97">
        <f t="shared" si="21"/>
        <v>2</v>
      </c>
      <c r="K97" s="97">
        <f t="shared" si="21"/>
        <v>0</v>
      </c>
      <c r="L97" s="97">
        <f t="shared" si="21"/>
        <v>1</v>
      </c>
      <c r="M97" s="97">
        <f t="shared" si="21"/>
        <v>0</v>
      </c>
      <c r="N97" s="96">
        <f t="shared" si="9"/>
        <v>225</v>
      </c>
      <c r="O97" s="96">
        <f t="shared" si="10"/>
        <v>105</v>
      </c>
      <c r="P97" s="96">
        <f t="shared" si="11"/>
        <v>330</v>
      </c>
    </row>
    <row r="100" spans="1:16" ht="24.75" customHeight="1">
      <c r="A100" s="235" t="s">
        <v>356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</row>
    <row r="101" spans="1:16" ht="24.75" customHeight="1">
      <c r="A101" s="149" t="s">
        <v>3</v>
      </c>
      <c r="B101" s="149"/>
      <c r="C101" s="149" t="s">
        <v>195</v>
      </c>
      <c r="D101" s="149" t="s">
        <v>50</v>
      </c>
      <c r="E101" s="149"/>
      <c r="F101" s="149" t="s">
        <v>243</v>
      </c>
      <c r="G101" s="149"/>
      <c r="H101" s="149" t="s">
        <v>244</v>
      </c>
      <c r="I101" s="149"/>
      <c r="J101" s="149" t="s">
        <v>5</v>
      </c>
      <c r="K101" s="149"/>
      <c r="L101" s="149" t="s">
        <v>44</v>
      </c>
      <c r="M101" s="149"/>
      <c r="N101" s="149" t="s">
        <v>0</v>
      </c>
      <c r="O101" s="149"/>
      <c r="P101" s="149"/>
    </row>
    <row r="102" spans="1:16" ht="24.75" customHeight="1">
      <c r="A102" s="149"/>
      <c r="B102" s="149"/>
      <c r="C102" s="149"/>
      <c r="D102" s="31" t="s">
        <v>37</v>
      </c>
      <c r="E102" s="31" t="s">
        <v>38</v>
      </c>
      <c r="F102" s="31" t="s">
        <v>37</v>
      </c>
      <c r="G102" s="31" t="s">
        <v>38</v>
      </c>
      <c r="H102" s="31" t="s">
        <v>37</v>
      </c>
      <c r="I102" s="31" t="s">
        <v>38</v>
      </c>
      <c r="J102" s="31" t="s">
        <v>37</v>
      </c>
      <c r="K102" s="31" t="s">
        <v>38</v>
      </c>
      <c r="L102" s="31" t="s">
        <v>37</v>
      </c>
      <c r="M102" s="31" t="s">
        <v>38</v>
      </c>
      <c r="N102" s="31" t="s">
        <v>37</v>
      </c>
      <c r="O102" s="31" t="s">
        <v>38</v>
      </c>
      <c r="P102" s="31" t="s">
        <v>247</v>
      </c>
    </row>
    <row r="103" spans="1:16" ht="24.75" customHeight="1">
      <c r="A103" s="121" t="s">
        <v>17</v>
      </c>
      <c r="B103" s="206"/>
      <c r="C103" s="85" t="s">
        <v>201</v>
      </c>
      <c r="D103" s="50">
        <v>27</v>
      </c>
      <c r="E103" s="50">
        <v>14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96">
        <f>L103+J103+H103+F103+D103</f>
        <v>27</v>
      </c>
      <c r="O103" s="96">
        <f>M103+K103+I103+G103+E103</f>
        <v>14</v>
      </c>
      <c r="P103" s="96">
        <f>O103+N103</f>
        <v>41</v>
      </c>
    </row>
    <row r="104" spans="1:16" ht="24.75" customHeight="1">
      <c r="A104" s="206"/>
      <c r="B104" s="206"/>
      <c r="C104" s="85" t="s">
        <v>202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96">
        <f aca="true" t="shared" si="22" ref="N104:N167">L104+J104+H104+F104+D104</f>
        <v>0</v>
      </c>
      <c r="O104" s="96">
        <f aca="true" t="shared" si="23" ref="O104:O167">M104+K104+I104+G104+E104</f>
        <v>0</v>
      </c>
      <c r="P104" s="96">
        <f aca="true" t="shared" si="24" ref="P104:P167">O104+N104</f>
        <v>0</v>
      </c>
    </row>
    <row r="105" spans="1:16" ht="24.75" customHeight="1">
      <c r="A105" s="206" t="s">
        <v>18</v>
      </c>
      <c r="B105" s="206"/>
      <c r="C105" s="85" t="s">
        <v>201</v>
      </c>
      <c r="D105" s="50">
        <v>15</v>
      </c>
      <c r="E105" s="50">
        <v>4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96">
        <f t="shared" si="22"/>
        <v>15</v>
      </c>
      <c r="O105" s="96">
        <f t="shared" si="23"/>
        <v>4</v>
      </c>
      <c r="P105" s="96">
        <f t="shared" si="24"/>
        <v>19</v>
      </c>
    </row>
    <row r="106" spans="1:16" ht="24.75" customHeight="1">
      <c r="A106" s="206"/>
      <c r="B106" s="206"/>
      <c r="C106" s="85" t="s">
        <v>202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96">
        <f t="shared" si="22"/>
        <v>0</v>
      </c>
      <c r="O106" s="96">
        <f t="shared" si="23"/>
        <v>0</v>
      </c>
      <c r="P106" s="96">
        <f t="shared" si="24"/>
        <v>0</v>
      </c>
    </row>
    <row r="107" spans="1:16" ht="24.75" customHeight="1">
      <c r="A107" s="206" t="s">
        <v>19</v>
      </c>
      <c r="B107" s="206"/>
      <c r="C107" s="85" t="s">
        <v>201</v>
      </c>
      <c r="D107" s="50">
        <v>2</v>
      </c>
      <c r="E107" s="50">
        <v>1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96">
        <f t="shared" si="22"/>
        <v>2</v>
      </c>
      <c r="O107" s="96">
        <f t="shared" si="23"/>
        <v>1</v>
      </c>
      <c r="P107" s="96">
        <f t="shared" si="24"/>
        <v>3</v>
      </c>
    </row>
    <row r="108" spans="1:16" ht="24.75" customHeight="1">
      <c r="A108" s="206"/>
      <c r="B108" s="206"/>
      <c r="C108" s="85" t="s">
        <v>202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96">
        <f t="shared" si="22"/>
        <v>0</v>
      </c>
      <c r="O108" s="96">
        <f t="shared" si="23"/>
        <v>0</v>
      </c>
      <c r="P108" s="96">
        <f t="shared" si="24"/>
        <v>0</v>
      </c>
    </row>
    <row r="109" spans="1:16" ht="24.75" customHeight="1">
      <c r="A109" s="230" t="s">
        <v>203</v>
      </c>
      <c r="B109" s="231"/>
      <c r="C109" s="85" t="s">
        <v>201</v>
      </c>
      <c r="D109" s="50">
        <v>9</v>
      </c>
      <c r="E109" s="50">
        <v>3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96">
        <f t="shared" si="22"/>
        <v>9</v>
      </c>
      <c r="O109" s="96">
        <f t="shared" si="23"/>
        <v>3</v>
      </c>
      <c r="P109" s="96">
        <f t="shared" si="24"/>
        <v>12</v>
      </c>
    </row>
    <row r="110" spans="1:16" ht="24.75" customHeight="1">
      <c r="A110" s="232"/>
      <c r="B110" s="212"/>
      <c r="C110" s="85" t="s">
        <v>202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96">
        <f t="shared" si="22"/>
        <v>0</v>
      </c>
      <c r="O110" s="96">
        <f t="shared" si="23"/>
        <v>0</v>
      </c>
      <c r="P110" s="96">
        <f t="shared" si="24"/>
        <v>0</v>
      </c>
    </row>
    <row r="111" spans="1:16" ht="24.75" customHeight="1">
      <c r="A111" s="206" t="s">
        <v>204</v>
      </c>
      <c r="B111" s="206"/>
      <c r="C111" s="85" t="s">
        <v>201</v>
      </c>
      <c r="D111" s="43">
        <v>43</v>
      </c>
      <c r="E111" s="43">
        <v>9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96">
        <f t="shared" si="22"/>
        <v>43</v>
      </c>
      <c r="O111" s="96">
        <f t="shared" si="23"/>
        <v>9</v>
      </c>
      <c r="P111" s="96">
        <f t="shared" si="24"/>
        <v>52</v>
      </c>
    </row>
    <row r="112" spans="1:16" ht="24.75" customHeight="1">
      <c r="A112" s="206"/>
      <c r="B112" s="206"/>
      <c r="C112" s="85" t="s">
        <v>202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1</v>
      </c>
      <c r="K112" s="50">
        <v>0</v>
      </c>
      <c r="L112" s="50">
        <v>0</v>
      </c>
      <c r="M112" s="50">
        <v>0</v>
      </c>
      <c r="N112" s="96">
        <f t="shared" si="22"/>
        <v>1</v>
      </c>
      <c r="O112" s="96">
        <f t="shared" si="23"/>
        <v>0</v>
      </c>
      <c r="P112" s="96">
        <f t="shared" si="24"/>
        <v>1</v>
      </c>
    </row>
    <row r="113" spans="1:16" ht="24.75" customHeight="1">
      <c r="A113" s="206" t="s">
        <v>205</v>
      </c>
      <c r="B113" s="206"/>
      <c r="C113" s="85" t="s">
        <v>201</v>
      </c>
      <c r="D113" s="50">
        <v>2</v>
      </c>
      <c r="E113" s="50">
        <v>1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96">
        <f t="shared" si="22"/>
        <v>2</v>
      </c>
      <c r="O113" s="96">
        <f t="shared" si="23"/>
        <v>1</v>
      </c>
      <c r="P113" s="96">
        <f t="shared" si="24"/>
        <v>3</v>
      </c>
    </row>
    <row r="114" spans="1:16" ht="24.75" customHeight="1" thickBot="1">
      <c r="A114" s="207"/>
      <c r="B114" s="206"/>
      <c r="C114" s="85" t="s">
        <v>202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96">
        <f t="shared" si="22"/>
        <v>0</v>
      </c>
      <c r="O114" s="96">
        <f t="shared" si="23"/>
        <v>0</v>
      </c>
      <c r="P114" s="96">
        <f t="shared" si="24"/>
        <v>0</v>
      </c>
    </row>
    <row r="115" spans="1:16" ht="24.75" customHeight="1">
      <c r="A115" s="201" t="s">
        <v>249</v>
      </c>
      <c r="B115" s="204" t="s">
        <v>207</v>
      </c>
      <c r="C115" s="85" t="s">
        <v>201</v>
      </c>
      <c r="D115" s="50">
        <v>2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96">
        <f t="shared" si="22"/>
        <v>2</v>
      </c>
      <c r="O115" s="96">
        <f t="shared" si="23"/>
        <v>0</v>
      </c>
      <c r="P115" s="96">
        <f t="shared" si="24"/>
        <v>2</v>
      </c>
    </row>
    <row r="116" spans="1:16" ht="24.75" customHeight="1">
      <c r="A116" s="219"/>
      <c r="B116" s="205"/>
      <c r="C116" s="85" t="s">
        <v>202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96">
        <f t="shared" si="22"/>
        <v>0</v>
      </c>
      <c r="O116" s="96">
        <f t="shared" si="23"/>
        <v>0</v>
      </c>
      <c r="P116" s="96">
        <f t="shared" si="24"/>
        <v>0</v>
      </c>
    </row>
    <row r="117" spans="1:16" ht="24.75" customHeight="1">
      <c r="A117" s="219"/>
      <c r="B117" s="204" t="s">
        <v>208</v>
      </c>
      <c r="C117" s="85" t="s">
        <v>201</v>
      </c>
      <c r="D117" s="50">
        <v>1</v>
      </c>
      <c r="E117" s="50">
        <v>0</v>
      </c>
      <c r="F117" s="50">
        <v>0</v>
      </c>
      <c r="G117" s="50">
        <v>1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96">
        <f t="shared" si="22"/>
        <v>1</v>
      </c>
      <c r="O117" s="96">
        <f t="shared" si="23"/>
        <v>1</v>
      </c>
      <c r="P117" s="96">
        <f t="shared" si="24"/>
        <v>2</v>
      </c>
    </row>
    <row r="118" spans="1:16" ht="24.75" customHeight="1">
      <c r="A118" s="219"/>
      <c r="B118" s="205"/>
      <c r="C118" s="85" t="s">
        <v>202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96">
        <f t="shared" si="22"/>
        <v>0</v>
      </c>
      <c r="O118" s="96">
        <f t="shared" si="23"/>
        <v>0</v>
      </c>
      <c r="P118" s="96">
        <f t="shared" si="24"/>
        <v>0</v>
      </c>
    </row>
    <row r="119" spans="1:16" ht="24.75" customHeight="1">
      <c r="A119" s="219"/>
      <c r="B119" s="204" t="s">
        <v>51</v>
      </c>
      <c r="C119" s="85" t="s">
        <v>201</v>
      </c>
      <c r="D119" s="50">
        <v>2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96">
        <f t="shared" si="22"/>
        <v>2</v>
      </c>
      <c r="O119" s="96">
        <f t="shared" si="23"/>
        <v>0</v>
      </c>
      <c r="P119" s="96">
        <f t="shared" si="24"/>
        <v>2</v>
      </c>
    </row>
    <row r="120" spans="1:16" ht="24.75" customHeight="1">
      <c r="A120" s="219"/>
      <c r="B120" s="205"/>
      <c r="C120" s="85" t="s">
        <v>202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96">
        <f t="shared" si="22"/>
        <v>0</v>
      </c>
      <c r="O120" s="96">
        <f t="shared" si="23"/>
        <v>0</v>
      </c>
      <c r="P120" s="96">
        <f t="shared" si="24"/>
        <v>0</v>
      </c>
    </row>
    <row r="121" spans="1:16" ht="24.75" customHeight="1">
      <c r="A121" s="219"/>
      <c r="B121" s="204" t="s">
        <v>210</v>
      </c>
      <c r="C121" s="85" t="s">
        <v>201</v>
      </c>
      <c r="D121" s="50">
        <v>2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96">
        <f t="shared" si="22"/>
        <v>2</v>
      </c>
      <c r="O121" s="96">
        <f t="shared" si="23"/>
        <v>0</v>
      </c>
      <c r="P121" s="96">
        <f t="shared" si="24"/>
        <v>2</v>
      </c>
    </row>
    <row r="122" spans="1:16" ht="24.75" customHeight="1">
      <c r="A122" s="219"/>
      <c r="B122" s="205"/>
      <c r="C122" s="85" t="s">
        <v>202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96">
        <f t="shared" si="22"/>
        <v>0</v>
      </c>
      <c r="O122" s="96">
        <f t="shared" si="23"/>
        <v>0</v>
      </c>
      <c r="P122" s="96">
        <f t="shared" si="24"/>
        <v>0</v>
      </c>
    </row>
    <row r="123" spans="1:16" ht="24.75" customHeight="1">
      <c r="A123" s="219"/>
      <c r="B123" s="204" t="s">
        <v>211</v>
      </c>
      <c r="C123" s="85" t="s">
        <v>201</v>
      </c>
      <c r="D123" s="50">
        <v>1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96">
        <f t="shared" si="22"/>
        <v>1</v>
      </c>
      <c r="O123" s="96">
        <f t="shared" si="23"/>
        <v>0</v>
      </c>
      <c r="P123" s="96">
        <f t="shared" si="24"/>
        <v>1</v>
      </c>
    </row>
    <row r="124" spans="1:16" ht="24.75" customHeight="1">
      <c r="A124" s="219"/>
      <c r="B124" s="205"/>
      <c r="C124" s="85" t="s">
        <v>202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96">
        <f t="shared" si="22"/>
        <v>0</v>
      </c>
      <c r="O124" s="96">
        <f t="shared" si="23"/>
        <v>0</v>
      </c>
      <c r="P124" s="96">
        <f t="shared" si="24"/>
        <v>0</v>
      </c>
    </row>
    <row r="125" spans="1:16" ht="24.75" customHeight="1">
      <c r="A125" s="219"/>
      <c r="B125" s="204" t="s">
        <v>212</v>
      </c>
      <c r="C125" s="85" t="s">
        <v>201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96">
        <f t="shared" si="22"/>
        <v>0</v>
      </c>
      <c r="O125" s="96">
        <f t="shared" si="23"/>
        <v>0</v>
      </c>
      <c r="P125" s="96">
        <f t="shared" si="24"/>
        <v>0</v>
      </c>
    </row>
    <row r="126" spans="1:16" ht="24.75" customHeight="1">
      <c r="A126" s="219"/>
      <c r="B126" s="205"/>
      <c r="C126" s="85" t="s">
        <v>202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96">
        <f t="shared" si="22"/>
        <v>0</v>
      </c>
      <c r="O126" s="96">
        <f t="shared" si="23"/>
        <v>0</v>
      </c>
      <c r="P126" s="96">
        <f t="shared" si="24"/>
        <v>0</v>
      </c>
    </row>
    <row r="127" spans="1:16" ht="24.75" customHeight="1">
      <c r="A127" s="219"/>
      <c r="B127" s="204" t="s">
        <v>213</v>
      </c>
      <c r="C127" s="85" t="s">
        <v>201</v>
      </c>
      <c r="D127" s="50">
        <v>0</v>
      </c>
      <c r="E127" s="50">
        <v>1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96">
        <f t="shared" si="22"/>
        <v>0</v>
      </c>
      <c r="O127" s="96">
        <f t="shared" si="23"/>
        <v>1</v>
      </c>
      <c r="P127" s="96">
        <f t="shared" si="24"/>
        <v>1</v>
      </c>
    </row>
    <row r="128" spans="1:16" ht="24.75" customHeight="1">
      <c r="A128" s="219"/>
      <c r="B128" s="205"/>
      <c r="C128" s="85" t="s">
        <v>202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96">
        <f t="shared" si="22"/>
        <v>0</v>
      </c>
      <c r="O128" s="96">
        <f t="shared" si="23"/>
        <v>0</v>
      </c>
      <c r="P128" s="96">
        <f t="shared" si="24"/>
        <v>0</v>
      </c>
    </row>
    <row r="129" spans="1:16" ht="24.75" customHeight="1">
      <c r="A129" s="219"/>
      <c r="B129" s="204" t="s">
        <v>214</v>
      </c>
      <c r="C129" s="85" t="s">
        <v>201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96">
        <f t="shared" si="22"/>
        <v>0</v>
      </c>
      <c r="O129" s="96">
        <f t="shared" si="23"/>
        <v>0</v>
      </c>
      <c r="P129" s="96">
        <f t="shared" si="24"/>
        <v>0</v>
      </c>
    </row>
    <row r="130" spans="1:16" ht="24.75" customHeight="1">
      <c r="A130" s="219"/>
      <c r="B130" s="205"/>
      <c r="C130" s="85" t="s">
        <v>202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96">
        <f t="shared" si="22"/>
        <v>0</v>
      </c>
      <c r="O130" s="96">
        <f t="shared" si="23"/>
        <v>0</v>
      </c>
      <c r="P130" s="96">
        <f t="shared" si="24"/>
        <v>0</v>
      </c>
    </row>
    <row r="131" spans="1:16" ht="24.75" customHeight="1">
      <c r="A131" s="219"/>
      <c r="B131" s="233" t="s">
        <v>36</v>
      </c>
      <c r="C131" s="90" t="s">
        <v>201</v>
      </c>
      <c r="D131" s="100">
        <f>D129+D127+D125+D123+D121+D119+D117+D115</f>
        <v>8</v>
      </c>
      <c r="E131" s="100">
        <f aca="true" t="shared" si="25" ref="E131:P131">E129+E127+E125+E123+E121+E119+E117+E115</f>
        <v>1</v>
      </c>
      <c r="F131" s="100">
        <f t="shared" si="25"/>
        <v>0</v>
      </c>
      <c r="G131" s="100">
        <f t="shared" si="25"/>
        <v>1</v>
      </c>
      <c r="H131" s="100">
        <f t="shared" si="25"/>
        <v>0</v>
      </c>
      <c r="I131" s="100">
        <f t="shared" si="25"/>
        <v>0</v>
      </c>
      <c r="J131" s="100">
        <f t="shared" si="25"/>
        <v>0</v>
      </c>
      <c r="K131" s="100">
        <f t="shared" si="25"/>
        <v>0</v>
      </c>
      <c r="L131" s="100">
        <f t="shared" si="25"/>
        <v>0</v>
      </c>
      <c r="M131" s="100">
        <f t="shared" si="25"/>
        <v>0</v>
      </c>
      <c r="N131" s="96">
        <f t="shared" si="25"/>
        <v>8</v>
      </c>
      <c r="O131" s="96">
        <f t="shared" si="25"/>
        <v>2</v>
      </c>
      <c r="P131" s="96">
        <f t="shared" si="25"/>
        <v>10</v>
      </c>
    </row>
    <row r="132" spans="1:16" ht="24.75" customHeight="1" thickBot="1">
      <c r="A132" s="220"/>
      <c r="B132" s="234"/>
      <c r="C132" s="90" t="s">
        <v>202</v>
      </c>
      <c r="D132" s="100">
        <f>D130+D128+D126+D124+D122+D120+D118+D116</f>
        <v>0</v>
      </c>
      <c r="E132" s="100">
        <f aca="true" t="shared" si="26" ref="E132:P132">E130+E128+E126+E124+E122+E120+E118+E116</f>
        <v>0</v>
      </c>
      <c r="F132" s="100">
        <f t="shared" si="26"/>
        <v>0</v>
      </c>
      <c r="G132" s="100">
        <f t="shared" si="26"/>
        <v>0</v>
      </c>
      <c r="H132" s="100">
        <f t="shared" si="26"/>
        <v>0</v>
      </c>
      <c r="I132" s="100">
        <f t="shared" si="26"/>
        <v>0</v>
      </c>
      <c r="J132" s="100">
        <f t="shared" si="26"/>
        <v>0</v>
      </c>
      <c r="K132" s="100">
        <f t="shared" si="26"/>
        <v>0</v>
      </c>
      <c r="L132" s="100">
        <f t="shared" si="26"/>
        <v>0</v>
      </c>
      <c r="M132" s="100">
        <f t="shared" si="26"/>
        <v>0</v>
      </c>
      <c r="N132" s="96">
        <f t="shared" si="26"/>
        <v>0</v>
      </c>
      <c r="O132" s="96">
        <f t="shared" si="26"/>
        <v>0</v>
      </c>
      <c r="P132" s="96">
        <f t="shared" si="26"/>
        <v>0</v>
      </c>
    </row>
    <row r="133" spans="1:16" ht="24.75" customHeight="1">
      <c r="A133" s="208" t="s">
        <v>251</v>
      </c>
      <c r="B133" s="206"/>
      <c r="C133" s="85" t="s">
        <v>201</v>
      </c>
      <c r="D133" s="37">
        <v>22</v>
      </c>
      <c r="E133" s="37">
        <v>2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96">
        <f t="shared" si="22"/>
        <v>22</v>
      </c>
      <c r="O133" s="96">
        <f t="shared" si="23"/>
        <v>2</v>
      </c>
      <c r="P133" s="96">
        <f t="shared" si="24"/>
        <v>24</v>
      </c>
    </row>
    <row r="134" spans="1:16" ht="24.75" customHeight="1">
      <c r="A134" s="206"/>
      <c r="B134" s="206"/>
      <c r="C134" s="85" t="s">
        <v>202</v>
      </c>
      <c r="D134" s="37">
        <v>0</v>
      </c>
      <c r="E134" s="37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96">
        <f t="shared" si="22"/>
        <v>0</v>
      </c>
      <c r="O134" s="96">
        <f t="shared" si="23"/>
        <v>0</v>
      </c>
      <c r="P134" s="96">
        <f t="shared" si="24"/>
        <v>0</v>
      </c>
    </row>
    <row r="135" spans="1:16" ht="24.75" customHeight="1">
      <c r="A135" s="206" t="s">
        <v>252</v>
      </c>
      <c r="B135" s="206"/>
      <c r="C135" s="85" t="s">
        <v>201</v>
      </c>
      <c r="D135" s="37">
        <v>0</v>
      </c>
      <c r="E135" s="37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96">
        <f t="shared" si="22"/>
        <v>0</v>
      </c>
      <c r="O135" s="96">
        <f t="shared" si="23"/>
        <v>0</v>
      </c>
      <c r="P135" s="96">
        <f t="shared" si="24"/>
        <v>0</v>
      </c>
    </row>
    <row r="136" spans="1:16" ht="24.75" customHeight="1" thickBot="1">
      <c r="A136" s="207"/>
      <c r="B136" s="206"/>
      <c r="C136" s="85" t="s">
        <v>202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96">
        <f t="shared" si="22"/>
        <v>0</v>
      </c>
      <c r="O136" s="96">
        <f t="shared" si="23"/>
        <v>0</v>
      </c>
      <c r="P136" s="96">
        <f t="shared" si="24"/>
        <v>0</v>
      </c>
    </row>
    <row r="137" spans="1:16" ht="24.75" customHeight="1">
      <c r="A137" s="201" t="s">
        <v>262</v>
      </c>
      <c r="B137" s="204" t="s">
        <v>264</v>
      </c>
      <c r="C137" s="85" t="s">
        <v>201</v>
      </c>
      <c r="D137" s="50">
        <v>3</v>
      </c>
      <c r="E137" s="50">
        <v>1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96">
        <f t="shared" si="22"/>
        <v>3</v>
      </c>
      <c r="O137" s="96">
        <f t="shared" si="23"/>
        <v>1</v>
      </c>
      <c r="P137" s="96">
        <f t="shared" si="24"/>
        <v>4</v>
      </c>
    </row>
    <row r="138" spans="1:16" ht="24.75" customHeight="1">
      <c r="A138" s="219"/>
      <c r="B138" s="205"/>
      <c r="C138" s="85" t="s">
        <v>202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96">
        <f t="shared" si="22"/>
        <v>0</v>
      </c>
      <c r="O138" s="96">
        <f t="shared" si="23"/>
        <v>0</v>
      </c>
      <c r="P138" s="96">
        <f t="shared" si="24"/>
        <v>0</v>
      </c>
    </row>
    <row r="139" spans="1:16" ht="24.75" customHeight="1">
      <c r="A139" s="219"/>
      <c r="B139" s="204" t="s">
        <v>220</v>
      </c>
      <c r="C139" s="85" t="s">
        <v>201</v>
      </c>
      <c r="D139" s="50">
        <v>2</v>
      </c>
      <c r="E139" s="50">
        <v>2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96">
        <f t="shared" si="22"/>
        <v>2</v>
      </c>
      <c r="O139" s="96">
        <f t="shared" si="23"/>
        <v>2</v>
      </c>
      <c r="P139" s="96">
        <f t="shared" si="24"/>
        <v>4</v>
      </c>
    </row>
    <row r="140" spans="1:16" ht="24.75" customHeight="1">
      <c r="A140" s="219"/>
      <c r="B140" s="205"/>
      <c r="C140" s="85" t="s">
        <v>202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96">
        <f t="shared" si="22"/>
        <v>0</v>
      </c>
      <c r="O140" s="96">
        <f t="shared" si="23"/>
        <v>0</v>
      </c>
      <c r="P140" s="96">
        <f t="shared" si="24"/>
        <v>0</v>
      </c>
    </row>
    <row r="141" spans="1:16" ht="24.75" customHeight="1">
      <c r="A141" s="219"/>
      <c r="B141" s="204" t="s">
        <v>221</v>
      </c>
      <c r="C141" s="85" t="s">
        <v>201</v>
      </c>
      <c r="D141" s="50">
        <v>4</v>
      </c>
      <c r="E141" s="50">
        <v>1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96">
        <f t="shared" si="22"/>
        <v>4</v>
      </c>
      <c r="O141" s="96">
        <f t="shared" si="23"/>
        <v>1</v>
      </c>
      <c r="P141" s="96">
        <f t="shared" si="24"/>
        <v>5</v>
      </c>
    </row>
    <row r="142" spans="1:16" ht="24.75" customHeight="1">
      <c r="A142" s="219"/>
      <c r="B142" s="205"/>
      <c r="C142" s="85" t="s">
        <v>202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96">
        <f t="shared" si="22"/>
        <v>0</v>
      </c>
      <c r="O142" s="96">
        <f t="shared" si="23"/>
        <v>0</v>
      </c>
      <c r="P142" s="96">
        <f t="shared" si="24"/>
        <v>0</v>
      </c>
    </row>
    <row r="143" spans="1:16" ht="24.75" customHeight="1">
      <c r="A143" s="219"/>
      <c r="B143" s="204" t="s">
        <v>222</v>
      </c>
      <c r="C143" s="85" t="s">
        <v>201</v>
      </c>
      <c r="D143" s="50">
        <v>4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96">
        <f t="shared" si="22"/>
        <v>4</v>
      </c>
      <c r="O143" s="96">
        <f t="shared" si="23"/>
        <v>0</v>
      </c>
      <c r="P143" s="96">
        <f t="shared" si="24"/>
        <v>4</v>
      </c>
    </row>
    <row r="144" spans="1:16" ht="24.75" customHeight="1">
      <c r="A144" s="219"/>
      <c r="B144" s="205"/>
      <c r="C144" s="85" t="s">
        <v>202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96">
        <f t="shared" si="22"/>
        <v>0</v>
      </c>
      <c r="O144" s="96">
        <f t="shared" si="23"/>
        <v>0</v>
      </c>
      <c r="P144" s="96">
        <f t="shared" si="24"/>
        <v>0</v>
      </c>
    </row>
    <row r="145" spans="1:16" ht="24.75" customHeight="1">
      <c r="A145" s="219"/>
      <c r="B145" s="204" t="s">
        <v>52</v>
      </c>
      <c r="C145" s="85" t="s">
        <v>201</v>
      </c>
      <c r="D145" s="50">
        <v>5</v>
      </c>
      <c r="E145" s="50">
        <v>3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96">
        <f t="shared" si="22"/>
        <v>5</v>
      </c>
      <c r="O145" s="96">
        <f t="shared" si="23"/>
        <v>3</v>
      </c>
      <c r="P145" s="96">
        <f t="shared" si="24"/>
        <v>8</v>
      </c>
    </row>
    <row r="146" spans="1:16" ht="24.75" customHeight="1">
      <c r="A146" s="219"/>
      <c r="B146" s="205"/>
      <c r="C146" s="85" t="s">
        <v>202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96">
        <f t="shared" si="22"/>
        <v>0</v>
      </c>
      <c r="O146" s="96">
        <f t="shared" si="23"/>
        <v>0</v>
      </c>
      <c r="P146" s="96">
        <f t="shared" si="24"/>
        <v>0</v>
      </c>
    </row>
    <row r="147" spans="1:16" ht="24.75" customHeight="1">
      <c r="A147" s="219"/>
      <c r="B147" s="204" t="s">
        <v>223</v>
      </c>
      <c r="C147" s="85" t="s">
        <v>201</v>
      </c>
      <c r="D147" s="50">
        <v>1</v>
      </c>
      <c r="E147" s="50">
        <v>3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96">
        <f t="shared" si="22"/>
        <v>1</v>
      </c>
      <c r="O147" s="96">
        <f t="shared" si="23"/>
        <v>3</v>
      </c>
      <c r="P147" s="96">
        <f t="shared" si="24"/>
        <v>4</v>
      </c>
    </row>
    <row r="148" spans="1:16" ht="24.75" customHeight="1">
      <c r="A148" s="219"/>
      <c r="B148" s="205"/>
      <c r="C148" s="85" t="s">
        <v>202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96">
        <f t="shared" si="22"/>
        <v>0</v>
      </c>
      <c r="O148" s="96">
        <f t="shared" si="23"/>
        <v>0</v>
      </c>
      <c r="P148" s="96">
        <f t="shared" si="24"/>
        <v>0</v>
      </c>
    </row>
    <row r="149" spans="1:16" ht="24.75" customHeight="1">
      <c r="A149" s="219"/>
      <c r="B149" s="233" t="s">
        <v>53</v>
      </c>
      <c r="C149" s="90" t="s">
        <v>201</v>
      </c>
      <c r="D149" s="100">
        <f>D147+D145+D143+D141+D139+D137</f>
        <v>19</v>
      </c>
      <c r="E149" s="100">
        <f aca="true" t="shared" si="27" ref="E149:P149">E147+E145+E143+E141+E139+E137</f>
        <v>10</v>
      </c>
      <c r="F149" s="100">
        <f t="shared" si="27"/>
        <v>0</v>
      </c>
      <c r="G149" s="100">
        <f t="shared" si="27"/>
        <v>0</v>
      </c>
      <c r="H149" s="100">
        <f t="shared" si="27"/>
        <v>0</v>
      </c>
      <c r="I149" s="100">
        <f t="shared" si="27"/>
        <v>0</v>
      </c>
      <c r="J149" s="100">
        <f t="shared" si="27"/>
        <v>0</v>
      </c>
      <c r="K149" s="100">
        <f t="shared" si="27"/>
        <v>0</v>
      </c>
      <c r="L149" s="100">
        <f t="shared" si="27"/>
        <v>0</v>
      </c>
      <c r="M149" s="100">
        <f t="shared" si="27"/>
        <v>0</v>
      </c>
      <c r="N149" s="96">
        <f t="shared" si="27"/>
        <v>19</v>
      </c>
      <c r="O149" s="96">
        <f t="shared" si="27"/>
        <v>10</v>
      </c>
      <c r="P149" s="96">
        <f t="shared" si="27"/>
        <v>29</v>
      </c>
    </row>
    <row r="150" spans="1:16" ht="24.75" customHeight="1" thickBot="1">
      <c r="A150" s="220"/>
      <c r="B150" s="234"/>
      <c r="C150" s="90" t="s">
        <v>202</v>
      </c>
      <c r="D150" s="100">
        <f>D148+D146+D144+D142+D140+D138</f>
        <v>0</v>
      </c>
      <c r="E150" s="100">
        <f aca="true" t="shared" si="28" ref="E150:P150">E148+E146+E144+E142+E140+E138</f>
        <v>0</v>
      </c>
      <c r="F150" s="100">
        <f t="shared" si="28"/>
        <v>0</v>
      </c>
      <c r="G150" s="100">
        <f t="shared" si="28"/>
        <v>0</v>
      </c>
      <c r="H150" s="100">
        <f t="shared" si="28"/>
        <v>0</v>
      </c>
      <c r="I150" s="100">
        <f t="shared" si="28"/>
        <v>0</v>
      </c>
      <c r="J150" s="100">
        <f t="shared" si="28"/>
        <v>0</v>
      </c>
      <c r="K150" s="100">
        <f t="shared" si="28"/>
        <v>0</v>
      </c>
      <c r="L150" s="100">
        <f t="shared" si="28"/>
        <v>0</v>
      </c>
      <c r="M150" s="100">
        <f t="shared" si="28"/>
        <v>0</v>
      </c>
      <c r="N150" s="96">
        <f t="shared" si="28"/>
        <v>0</v>
      </c>
      <c r="O150" s="96">
        <f t="shared" si="28"/>
        <v>0</v>
      </c>
      <c r="P150" s="96">
        <f t="shared" si="28"/>
        <v>0</v>
      </c>
    </row>
    <row r="151" spans="1:16" ht="24.75" customHeight="1">
      <c r="A151" s="221" t="s">
        <v>20</v>
      </c>
      <c r="B151" s="222"/>
      <c r="C151" s="95" t="s">
        <v>201</v>
      </c>
      <c r="D151" s="50">
        <v>22</v>
      </c>
      <c r="E151" s="50">
        <v>6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1</v>
      </c>
      <c r="L151" s="50">
        <v>0</v>
      </c>
      <c r="M151" s="50">
        <v>0</v>
      </c>
      <c r="N151" s="96">
        <f t="shared" si="22"/>
        <v>22</v>
      </c>
      <c r="O151" s="96">
        <f t="shared" si="23"/>
        <v>7</v>
      </c>
      <c r="P151" s="96">
        <f t="shared" si="24"/>
        <v>29</v>
      </c>
    </row>
    <row r="152" spans="1:16" ht="24.75" customHeight="1" thickBot="1">
      <c r="A152" s="221"/>
      <c r="B152" s="223"/>
      <c r="C152" s="95" t="s">
        <v>202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96">
        <f t="shared" si="22"/>
        <v>0</v>
      </c>
      <c r="O152" s="96">
        <f t="shared" si="23"/>
        <v>0</v>
      </c>
      <c r="P152" s="96">
        <f t="shared" si="24"/>
        <v>0</v>
      </c>
    </row>
    <row r="153" spans="1:16" ht="24.75" customHeight="1">
      <c r="A153" s="201" t="s">
        <v>265</v>
      </c>
      <c r="B153" s="224" t="s">
        <v>225</v>
      </c>
      <c r="C153" s="95" t="s">
        <v>201</v>
      </c>
      <c r="D153" s="37">
        <v>17</v>
      </c>
      <c r="E153" s="37">
        <v>7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96">
        <f>L153+J153+H153+F153+D153</f>
        <v>17</v>
      </c>
      <c r="O153" s="96">
        <f t="shared" si="23"/>
        <v>7</v>
      </c>
      <c r="P153" s="96">
        <f t="shared" si="24"/>
        <v>24</v>
      </c>
    </row>
    <row r="154" spans="1:16" ht="24.75" customHeight="1">
      <c r="A154" s="202"/>
      <c r="B154" s="225"/>
      <c r="C154" s="95" t="s">
        <v>202</v>
      </c>
      <c r="D154" s="37">
        <v>18</v>
      </c>
      <c r="E154" s="37">
        <v>18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96">
        <f t="shared" si="22"/>
        <v>18</v>
      </c>
      <c r="O154" s="96">
        <f t="shared" si="23"/>
        <v>18</v>
      </c>
      <c r="P154" s="96">
        <f t="shared" si="24"/>
        <v>36</v>
      </c>
    </row>
    <row r="155" spans="1:16" ht="24.75" customHeight="1">
      <c r="A155" s="202"/>
      <c r="B155" s="224" t="s">
        <v>266</v>
      </c>
      <c r="C155" s="95" t="s">
        <v>201</v>
      </c>
      <c r="D155" s="37">
        <v>11</v>
      </c>
      <c r="E155" s="37">
        <v>7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96">
        <f t="shared" si="22"/>
        <v>11</v>
      </c>
      <c r="O155" s="96">
        <f t="shared" si="23"/>
        <v>7</v>
      </c>
      <c r="P155" s="96">
        <f t="shared" si="24"/>
        <v>18</v>
      </c>
    </row>
    <row r="156" spans="1:16" ht="24.75" customHeight="1">
      <c r="A156" s="202"/>
      <c r="B156" s="225"/>
      <c r="C156" s="95" t="s">
        <v>202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96">
        <f t="shared" si="22"/>
        <v>0</v>
      </c>
      <c r="O156" s="96">
        <f t="shared" si="23"/>
        <v>0</v>
      </c>
      <c r="P156" s="96">
        <f t="shared" si="24"/>
        <v>0</v>
      </c>
    </row>
    <row r="157" spans="1:16" ht="24.75" customHeight="1">
      <c r="A157" s="202"/>
      <c r="B157" s="224" t="s">
        <v>257</v>
      </c>
      <c r="C157" s="95" t="s">
        <v>201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96">
        <f t="shared" si="22"/>
        <v>0</v>
      </c>
      <c r="O157" s="96">
        <f t="shared" si="23"/>
        <v>0</v>
      </c>
      <c r="P157" s="96">
        <f t="shared" si="24"/>
        <v>0</v>
      </c>
    </row>
    <row r="158" spans="1:16" ht="24.75" customHeight="1">
      <c r="A158" s="202"/>
      <c r="B158" s="225"/>
      <c r="C158" s="95" t="s">
        <v>202</v>
      </c>
      <c r="D158" s="37">
        <v>2</v>
      </c>
      <c r="E158" s="37">
        <v>1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96">
        <f t="shared" si="22"/>
        <v>2</v>
      </c>
      <c r="O158" s="96">
        <f t="shared" si="23"/>
        <v>1</v>
      </c>
      <c r="P158" s="96">
        <f t="shared" si="24"/>
        <v>3</v>
      </c>
    </row>
    <row r="159" spans="1:16" ht="24.75" customHeight="1">
      <c r="A159" s="202"/>
      <c r="B159" s="224" t="s">
        <v>258</v>
      </c>
      <c r="C159" s="95" t="s">
        <v>201</v>
      </c>
      <c r="D159" s="37">
        <v>1</v>
      </c>
      <c r="E159" s="37">
        <v>2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96">
        <f t="shared" si="22"/>
        <v>1</v>
      </c>
      <c r="O159" s="96">
        <f t="shared" si="23"/>
        <v>2</v>
      </c>
      <c r="P159" s="96">
        <f t="shared" si="24"/>
        <v>3</v>
      </c>
    </row>
    <row r="160" spans="1:16" ht="24.75" customHeight="1">
      <c r="A160" s="202"/>
      <c r="B160" s="225"/>
      <c r="C160" s="95" t="s">
        <v>202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96">
        <f t="shared" si="22"/>
        <v>0</v>
      </c>
      <c r="O160" s="96">
        <f t="shared" si="23"/>
        <v>0</v>
      </c>
      <c r="P160" s="96">
        <f t="shared" si="24"/>
        <v>0</v>
      </c>
    </row>
    <row r="161" spans="1:16" ht="24.75" customHeight="1">
      <c r="A161" s="202"/>
      <c r="B161" s="226" t="s">
        <v>229</v>
      </c>
      <c r="C161" s="95" t="s">
        <v>201</v>
      </c>
      <c r="D161" s="37">
        <v>0</v>
      </c>
      <c r="E161" s="37">
        <v>1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96">
        <f t="shared" si="22"/>
        <v>0</v>
      </c>
      <c r="O161" s="96">
        <f t="shared" si="23"/>
        <v>1</v>
      </c>
      <c r="P161" s="96">
        <f t="shared" si="24"/>
        <v>1</v>
      </c>
    </row>
    <row r="162" spans="1:16" ht="24.75" customHeight="1">
      <c r="A162" s="202"/>
      <c r="B162" s="227"/>
      <c r="C162" s="95" t="s">
        <v>202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96">
        <f t="shared" si="22"/>
        <v>0</v>
      </c>
      <c r="O162" s="96">
        <f t="shared" si="23"/>
        <v>0</v>
      </c>
      <c r="P162" s="96">
        <f t="shared" si="24"/>
        <v>0</v>
      </c>
    </row>
    <row r="163" spans="1:16" ht="24.75" customHeight="1">
      <c r="A163" s="202"/>
      <c r="B163" s="228" t="s">
        <v>267</v>
      </c>
      <c r="C163" s="99" t="s">
        <v>201</v>
      </c>
      <c r="D163" s="38">
        <f>D161+D159+D157+D155+D153</f>
        <v>29</v>
      </c>
      <c r="E163" s="38">
        <f aca="true" t="shared" si="29" ref="E163:P163">E161+E159+E157+E155+E153</f>
        <v>17</v>
      </c>
      <c r="F163" s="38">
        <f t="shared" si="29"/>
        <v>0</v>
      </c>
      <c r="G163" s="38">
        <f t="shared" si="29"/>
        <v>0</v>
      </c>
      <c r="H163" s="38">
        <f t="shared" si="29"/>
        <v>0</v>
      </c>
      <c r="I163" s="38">
        <f t="shared" si="29"/>
        <v>0</v>
      </c>
      <c r="J163" s="38">
        <f t="shared" si="29"/>
        <v>0</v>
      </c>
      <c r="K163" s="38">
        <f t="shared" si="29"/>
        <v>0</v>
      </c>
      <c r="L163" s="38">
        <f t="shared" si="29"/>
        <v>0</v>
      </c>
      <c r="M163" s="38">
        <f t="shared" si="29"/>
        <v>0</v>
      </c>
      <c r="N163" s="98">
        <f t="shared" si="29"/>
        <v>29</v>
      </c>
      <c r="O163" s="98">
        <f t="shared" si="29"/>
        <v>17</v>
      </c>
      <c r="P163" s="98">
        <f t="shared" si="29"/>
        <v>46</v>
      </c>
    </row>
    <row r="164" spans="1:16" ht="24.75" customHeight="1" thickBot="1">
      <c r="A164" s="203"/>
      <c r="B164" s="229"/>
      <c r="C164" s="99" t="s">
        <v>202</v>
      </c>
      <c r="D164" s="38">
        <f>D162+D160+D158+D156+D154</f>
        <v>20</v>
      </c>
      <c r="E164" s="38">
        <f aca="true" t="shared" si="30" ref="E164:P164">E162+E160+E158+E156+E154</f>
        <v>19</v>
      </c>
      <c r="F164" s="38">
        <f t="shared" si="30"/>
        <v>0</v>
      </c>
      <c r="G164" s="38">
        <f t="shared" si="30"/>
        <v>0</v>
      </c>
      <c r="H164" s="38">
        <f t="shared" si="30"/>
        <v>0</v>
      </c>
      <c r="I164" s="38">
        <f t="shared" si="30"/>
        <v>0</v>
      </c>
      <c r="J164" s="38">
        <f t="shared" si="30"/>
        <v>0</v>
      </c>
      <c r="K164" s="38">
        <f t="shared" si="30"/>
        <v>0</v>
      </c>
      <c r="L164" s="38">
        <f t="shared" si="30"/>
        <v>0</v>
      </c>
      <c r="M164" s="38">
        <f t="shared" si="30"/>
        <v>0</v>
      </c>
      <c r="N164" s="98">
        <f t="shared" si="30"/>
        <v>20</v>
      </c>
      <c r="O164" s="98">
        <f t="shared" si="30"/>
        <v>19</v>
      </c>
      <c r="P164" s="98">
        <f t="shared" si="30"/>
        <v>39</v>
      </c>
    </row>
    <row r="165" spans="1:16" ht="24.75" customHeight="1">
      <c r="A165" s="201" t="s">
        <v>259</v>
      </c>
      <c r="B165" s="191" t="s">
        <v>268</v>
      </c>
      <c r="C165" s="95" t="s">
        <v>201</v>
      </c>
      <c r="D165" s="50">
        <v>3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96">
        <f t="shared" si="22"/>
        <v>3</v>
      </c>
      <c r="O165" s="96">
        <f t="shared" si="23"/>
        <v>0</v>
      </c>
      <c r="P165" s="96">
        <f t="shared" si="24"/>
        <v>3</v>
      </c>
    </row>
    <row r="166" spans="1:16" ht="24.75" customHeight="1">
      <c r="A166" s="202"/>
      <c r="B166" s="193"/>
      <c r="C166" s="95" t="s">
        <v>202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96">
        <f t="shared" si="22"/>
        <v>0</v>
      </c>
      <c r="O166" s="96">
        <f t="shared" si="23"/>
        <v>0</v>
      </c>
      <c r="P166" s="96">
        <f t="shared" si="24"/>
        <v>0</v>
      </c>
    </row>
    <row r="167" spans="1:16" ht="24.75" customHeight="1">
      <c r="A167" s="202"/>
      <c r="B167" s="191" t="s">
        <v>232</v>
      </c>
      <c r="C167" s="95" t="s">
        <v>201</v>
      </c>
      <c r="D167" s="50">
        <v>2</v>
      </c>
      <c r="E167" s="50">
        <v>1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96">
        <f t="shared" si="22"/>
        <v>2</v>
      </c>
      <c r="O167" s="96">
        <f t="shared" si="23"/>
        <v>1</v>
      </c>
      <c r="P167" s="96">
        <f t="shared" si="24"/>
        <v>3</v>
      </c>
    </row>
    <row r="168" spans="1:16" ht="24.75" customHeight="1">
      <c r="A168" s="202"/>
      <c r="B168" s="193"/>
      <c r="C168" s="95" t="s">
        <v>202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96">
        <f aca="true" t="shared" si="31" ref="N168:N196">L168+J168+H168+F168+D168</f>
        <v>0</v>
      </c>
      <c r="O168" s="96">
        <f aca="true" t="shared" si="32" ref="O168:O196">M168+K168+I168+G168+E168</f>
        <v>0</v>
      </c>
      <c r="P168" s="96">
        <f aca="true" t="shared" si="33" ref="P168:P196">O168+N168</f>
        <v>0</v>
      </c>
    </row>
    <row r="169" spans="1:16" ht="24.75" customHeight="1">
      <c r="A169" s="202"/>
      <c r="B169" s="191" t="s">
        <v>233</v>
      </c>
      <c r="C169" s="95" t="s">
        <v>201</v>
      </c>
      <c r="D169" s="50">
        <v>2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96">
        <f t="shared" si="31"/>
        <v>2</v>
      </c>
      <c r="O169" s="96">
        <f t="shared" si="32"/>
        <v>0</v>
      </c>
      <c r="P169" s="96">
        <f t="shared" si="33"/>
        <v>2</v>
      </c>
    </row>
    <row r="170" spans="1:16" ht="24.75" customHeight="1">
      <c r="A170" s="202"/>
      <c r="B170" s="193"/>
      <c r="C170" s="95" t="s">
        <v>202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96">
        <f t="shared" si="31"/>
        <v>0</v>
      </c>
      <c r="O170" s="96">
        <f t="shared" si="32"/>
        <v>0</v>
      </c>
      <c r="P170" s="96">
        <f t="shared" si="33"/>
        <v>0</v>
      </c>
    </row>
    <row r="171" spans="1:16" ht="24.75" customHeight="1">
      <c r="A171" s="202"/>
      <c r="B171" s="191" t="s">
        <v>269</v>
      </c>
      <c r="C171" s="95" t="s">
        <v>201</v>
      </c>
      <c r="D171" s="50">
        <v>0</v>
      </c>
      <c r="E171" s="50">
        <v>1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96">
        <f t="shared" si="31"/>
        <v>0</v>
      </c>
      <c r="O171" s="96">
        <f t="shared" si="32"/>
        <v>1</v>
      </c>
      <c r="P171" s="96">
        <f t="shared" si="33"/>
        <v>1</v>
      </c>
    </row>
    <row r="172" spans="1:16" ht="24.75" customHeight="1">
      <c r="A172" s="202"/>
      <c r="B172" s="193"/>
      <c r="C172" s="95" t="s">
        <v>202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96">
        <f t="shared" si="31"/>
        <v>0</v>
      </c>
      <c r="O172" s="96">
        <f t="shared" si="32"/>
        <v>0</v>
      </c>
      <c r="P172" s="96">
        <f t="shared" si="33"/>
        <v>0</v>
      </c>
    </row>
    <row r="173" spans="1:16" ht="24.75" customHeight="1">
      <c r="A173" s="202"/>
      <c r="B173" s="191" t="s">
        <v>235</v>
      </c>
      <c r="C173" s="95" t="s">
        <v>201</v>
      </c>
      <c r="D173" s="50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96">
        <f t="shared" si="31"/>
        <v>0</v>
      </c>
      <c r="O173" s="96">
        <f t="shared" si="32"/>
        <v>0</v>
      </c>
      <c r="P173" s="96">
        <f t="shared" si="33"/>
        <v>0</v>
      </c>
    </row>
    <row r="174" spans="1:16" ht="24.75" customHeight="1">
      <c r="A174" s="202"/>
      <c r="B174" s="193"/>
      <c r="C174" s="95" t="s">
        <v>202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96">
        <f t="shared" si="31"/>
        <v>0</v>
      </c>
      <c r="O174" s="96">
        <f t="shared" si="32"/>
        <v>0</v>
      </c>
      <c r="P174" s="96">
        <f t="shared" si="33"/>
        <v>0</v>
      </c>
    </row>
    <row r="175" spans="1:16" ht="24.75" customHeight="1">
      <c r="A175" s="202"/>
      <c r="B175" s="191" t="s">
        <v>270</v>
      </c>
      <c r="C175" s="95" t="s">
        <v>201</v>
      </c>
      <c r="D175" s="50">
        <v>0</v>
      </c>
      <c r="E175" s="50">
        <v>2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96">
        <f t="shared" si="31"/>
        <v>0</v>
      </c>
      <c r="O175" s="96">
        <f t="shared" si="32"/>
        <v>2</v>
      </c>
      <c r="P175" s="96">
        <f t="shared" si="33"/>
        <v>2</v>
      </c>
    </row>
    <row r="176" spans="1:16" ht="24.75" customHeight="1">
      <c r="A176" s="202"/>
      <c r="B176" s="193"/>
      <c r="C176" s="95" t="s">
        <v>202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96">
        <f t="shared" si="31"/>
        <v>0</v>
      </c>
      <c r="O176" s="96">
        <f t="shared" si="32"/>
        <v>0</v>
      </c>
      <c r="P176" s="96">
        <f t="shared" si="33"/>
        <v>0</v>
      </c>
    </row>
    <row r="177" spans="1:16" ht="24.75" customHeight="1">
      <c r="A177" s="202"/>
      <c r="B177" s="243" t="s">
        <v>36</v>
      </c>
      <c r="C177" s="99" t="s">
        <v>201</v>
      </c>
      <c r="D177" s="100">
        <f>D175+D173+D171+D169+D167+D165</f>
        <v>7</v>
      </c>
      <c r="E177" s="100">
        <f aca="true" t="shared" si="34" ref="E177:P177">E175+E173+E171+E169+E167+E165</f>
        <v>4</v>
      </c>
      <c r="F177" s="100">
        <f t="shared" si="34"/>
        <v>0</v>
      </c>
      <c r="G177" s="100">
        <f t="shared" si="34"/>
        <v>0</v>
      </c>
      <c r="H177" s="100">
        <f t="shared" si="34"/>
        <v>0</v>
      </c>
      <c r="I177" s="100">
        <f t="shared" si="34"/>
        <v>0</v>
      </c>
      <c r="J177" s="100">
        <f t="shared" si="34"/>
        <v>0</v>
      </c>
      <c r="K177" s="100">
        <f t="shared" si="34"/>
        <v>0</v>
      </c>
      <c r="L177" s="100">
        <f t="shared" si="34"/>
        <v>0</v>
      </c>
      <c r="M177" s="100">
        <f t="shared" si="34"/>
        <v>0</v>
      </c>
      <c r="N177" s="96">
        <f t="shared" si="34"/>
        <v>7</v>
      </c>
      <c r="O177" s="96">
        <f t="shared" si="34"/>
        <v>4</v>
      </c>
      <c r="P177" s="96">
        <f t="shared" si="34"/>
        <v>11</v>
      </c>
    </row>
    <row r="178" spans="1:16" ht="24.75" customHeight="1" thickBot="1">
      <c r="A178" s="203"/>
      <c r="B178" s="245"/>
      <c r="C178" s="99" t="s">
        <v>202</v>
      </c>
      <c r="D178" s="100">
        <f>D176+D174+D172+D170+D168+D166</f>
        <v>0</v>
      </c>
      <c r="E178" s="100">
        <f aca="true" t="shared" si="35" ref="E178:P178">E176+E174+E172+E170+E168+E166</f>
        <v>0</v>
      </c>
      <c r="F178" s="100">
        <f t="shared" si="35"/>
        <v>0</v>
      </c>
      <c r="G178" s="100">
        <f t="shared" si="35"/>
        <v>0</v>
      </c>
      <c r="H178" s="100">
        <f t="shared" si="35"/>
        <v>0</v>
      </c>
      <c r="I178" s="100">
        <f t="shared" si="35"/>
        <v>0</v>
      </c>
      <c r="J178" s="100">
        <f t="shared" si="35"/>
        <v>0</v>
      </c>
      <c r="K178" s="100">
        <f t="shared" si="35"/>
        <v>0</v>
      </c>
      <c r="L178" s="100">
        <f t="shared" si="35"/>
        <v>0</v>
      </c>
      <c r="M178" s="100">
        <f t="shared" si="35"/>
        <v>0</v>
      </c>
      <c r="N178" s="96">
        <f t="shared" si="35"/>
        <v>0</v>
      </c>
      <c r="O178" s="96">
        <f t="shared" si="35"/>
        <v>0</v>
      </c>
      <c r="P178" s="96">
        <f t="shared" si="35"/>
        <v>0</v>
      </c>
    </row>
    <row r="179" spans="1:16" ht="24.75" customHeight="1">
      <c r="A179" s="201" t="s">
        <v>54</v>
      </c>
      <c r="B179" s="191" t="s">
        <v>271</v>
      </c>
      <c r="C179" s="95" t="s">
        <v>239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96">
        <f t="shared" si="31"/>
        <v>0</v>
      </c>
      <c r="O179" s="96">
        <f t="shared" si="32"/>
        <v>0</v>
      </c>
      <c r="P179" s="96">
        <f t="shared" si="33"/>
        <v>0</v>
      </c>
    </row>
    <row r="180" spans="1:16" ht="24.75" customHeight="1">
      <c r="A180" s="202"/>
      <c r="B180" s="192"/>
      <c r="C180" s="95" t="s">
        <v>201</v>
      </c>
      <c r="D180" s="50">
        <v>2</v>
      </c>
      <c r="E180" s="50">
        <v>2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96">
        <f t="shared" si="31"/>
        <v>2</v>
      </c>
      <c r="O180" s="96">
        <f t="shared" si="32"/>
        <v>2</v>
      </c>
      <c r="P180" s="96">
        <f t="shared" si="33"/>
        <v>4</v>
      </c>
    </row>
    <row r="181" spans="1:16" ht="24.75" customHeight="1">
      <c r="A181" s="202"/>
      <c r="B181" s="193"/>
      <c r="C181" s="95" t="s">
        <v>202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96">
        <f t="shared" si="31"/>
        <v>0</v>
      </c>
      <c r="O181" s="96">
        <f t="shared" si="32"/>
        <v>0</v>
      </c>
      <c r="P181" s="96">
        <f t="shared" si="33"/>
        <v>0</v>
      </c>
    </row>
    <row r="182" spans="1:16" ht="24.75" customHeight="1">
      <c r="A182" s="202"/>
      <c r="B182" s="191" t="s">
        <v>240</v>
      </c>
      <c r="C182" s="95" t="s">
        <v>239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96">
        <f>L182+J182+H182+F182+D182</f>
        <v>0</v>
      </c>
      <c r="O182" s="96">
        <f>M182+K182+I182+G182+E182</f>
        <v>0</v>
      </c>
      <c r="P182" s="96">
        <f>O182+N182</f>
        <v>0</v>
      </c>
    </row>
    <row r="183" spans="1:16" ht="24.75" customHeight="1">
      <c r="A183" s="202"/>
      <c r="B183" s="192"/>
      <c r="C183" s="95" t="s">
        <v>201</v>
      </c>
      <c r="D183" s="50">
        <v>0</v>
      </c>
      <c r="E183" s="50">
        <v>3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96">
        <f t="shared" si="31"/>
        <v>0</v>
      </c>
      <c r="O183" s="96">
        <f t="shared" si="32"/>
        <v>3</v>
      </c>
      <c r="P183" s="96">
        <f t="shared" si="33"/>
        <v>3</v>
      </c>
    </row>
    <row r="184" spans="1:16" ht="24.75" customHeight="1">
      <c r="A184" s="202"/>
      <c r="B184" s="193"/>
      <c r="C184" s="95" t="s">
        <v>202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96">
        <f t="shared" si="31"/>
        <v>0</v>
      </c>
      <c r="O184" s="96">
        <f t="shared" si="32"/>
        <v>0</v>
      </c>
      <c r="P184" s="96">
        <f t="shared" si="33"/>
        <v>0</v>
      </c>
    </row>
    <row r="185" spans="1:16" ht="24.75" customHeight="1">
      <c r="A185" s="202"/>
      <c r="B185" s="243" t="s">
        <v>53</v>
      </c>
      <c r="C185" s="99" t="s">
        <v>239</v>
      </c>
      <c r="D185" s="100">
        <f>+D179+D182</f>
        <v>0</v>
      </c>
      <c r="E185" s="100">
        <f aca="true" t="shared" si="36" ref="E185:P185">+E179+E182</f>
        <v>0</v>
      </c>
      <c r="F185" s="100">
        <f t="shared" si="36"/>
        <v>0</v>
      </c>
      <c r="G185" s="100">
        <f t="shared" si="36"/>
        <v>0</v>
      </c>
      <c r="H185" s="100">
        <f t="shared" si="36"/>
        <v>0</v>
      </c>
      <c r="I185" s="100">
        <f t="shared" si="36"/>
        <v>0</v>
      </c>
      <c r="J185" s="100">
        <f t="shared" si="36"/>
        <v>0</v>
      </c>
      <c r="K185" s="100">
        <f t="shared" si="36"/>
        <v>0</v>
      </c>
      <c r="L185" s="100">
        <f t="shared" si="36"/>
        <v>0</v>
      </c>
      <c r="M185" s="100">
        <f t="shared" si="36"/>
        <v>0</v>
      </c>
      <c r="N185" s="96">
        <f t="shared" si="36"/>
        <v>0</v>
      </c>
      <c r="O185" s="96">
        <f t="shared" si="36"/>
        <v>0</v>
      </c>
      <c r="P185" s="96">
        <f t="shared" si="36"/>
        <v>0</v>
      </c>
    </row>
    <row r="186" spans="1:16" ht="24.75" customHeight="1">
      <c r="A186" s="202"/>
      <c r="B186" s="244"/>
      <c r="C186" s="99" t="s">
        <v>201</v>
      </c>
      <c r="D186" s="36">
        <f>D183+D180</f>
        <v>2</v>
      </c>
      <c r="E186" s="36">
        <f aca="true" t="shared" si="37" ref="E186:P186">E183+E180</f>
        <v>5</v>
      </c>
      <c r="F186" s="36">
        <f t="shared" si="37"/>
        <v>0</v>
      </c>
      <c r="G186" s="36">
        <f t="shared" si="37"/>
        <v>0</v>
      </c>
      <c r="H186" s="36">
        <f t="shared" si="37"/>
        <v>0</v>
      </c>
      <c r="I186" s="36">
        <f t="shared" si="37"/>
        <v>0</v>
      </c>
      <c r="J186" s="36">
        <f t="shared" si="37"/>
        <v>0</v>
      </c>
      <c r="K186" s="36">
        <f t="shared" si="37"/>
        <v>0</v>
      </c>
      <c r="L186" s="36">
        <f t="shared" si="37"/>
        <v>0</v>
      </c>
      <c r="M186" s="36">
        <f t="shared" si="37"/>
        <v>0</v>
      </c>
      <c r="N186" s="34">
        <f t="shared" si="37"/>
        <v>2</v>
      </c>
      <c r="O186" s="34">
        <f t="shared" si="37"/>
        <v>5</v>
      </c>
      <c r="P186" s="34">
        <f t="shared" si="37"/>
        <v>7</v>
      </c>
    </row>
    <row r="187" spans="1:16" ht="24.75" customHeight="1" thickBot="1">
      <c r="A187" s="203"/>
      <c r="B187" s="245"/>
      <c r="C187" s="99" t="s">
        <v>202</v>
      </c>
      <c r="D187" s="100">
        <f>D184+D181</f>
        <v>0</v>
      </c>
      <c r="E187" s="100">
        <f aca="true" t="shared" si="38" ref="E187:P187">E184+E181</f>
        <v>0</v>
      </c>
      <c r="F187" s="100">
        <f t="shared" si="38"/>
        <v>0</v>
      </c>
      <c r="G187" s="100">
        <f t="shared" si="38"/>
        <v>0</v>
      </c>
      <c r="H187" s="100">
        <f t="shared" si="38"/>
        <v>0</v>
      </c>
      <c r="I187" s="100">
        <f t="shared" si="38"/>
        <v>0</v>
      </c>
      <c r="J187" s="100">
        <f t="shared" si="38"/>
        <v>0</v>
      </c>
      <c r="K187" s="100">
        <f t="shared" si="38"/>
        <v>0</v>
      </c>
      <c r="L187" s="100">
        <f t="shared" si="38"/>
        <v>0</v>
      </c>
      <c r="M187" s="100">
        <f t="shared" si="38"/>
        <v>0</v>
      </c>
      <c r="N187" s="96">
        <f t="shared" si="38"/>
        <v>0</v>
      </c>
      <c r="O187" s="96">
        <f t="shared" si="38"/>
        <v>0</v>
      </c>
      <c r="P187" s="96">
        <f t="shared" si="38"/>
        <v>0</v>
      </c>
    </row>
    <row r="188" spans="1:16" ht="24.75" customHeight="1">
      <c r="A188" s="209"/>
      <c r="B188" s="210"/>
      <c r="C188" s="85" t="s">
        <v>201</v>
      </c>
      <c r="D188" s="33">
        <v>13</v>
      </c>
      <c r="E188" s="50">
        <v>2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96">
        <f t="shared" si="31"/>
        <v>13</v>
      </c>
      <c r="O188" s="96">
        <f t="shared" si="32"/>
        <v>2</v>
      </c>
      <c r="P188" s="96">
        <f t="shared" si="33"/>
        <v>15</v>
      </c>
    </row>
    <row r="189" spans="1:16" ht="24.75" customHeight="1">
      <c r="A189" s="211"/>
      <c r="B189" s="212"/>
      <c r="C189" s="85" t="s">
        <v>202</v>
      </c>
      <c r="D189" s="33">
        <v>0</v>
      </c>
      <c r="E189" s="50">
        <v>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96">
        <f t="shared" si="31"/>
        <v>0</v>
      </c>
      <c r="O189" s="96">
        <f t="shared" si="32"/>
        <v>0</v>
      </c>
      <c r="P189" s="96">
        <f t="shared" si="33"/>
        <v>0</v>
      </c>
    </row>
    <row r="190" spans="1:16" ht="24.75" customHeight="1">
      <c r="A190" s="206" t="s">
        <v>241</v>
      </c>
      <c r="B190" s="206"/>
      <c r="C190" s="85" t="s">
        <v>201</v>
      </c>
      <c r="D190" s="43">
        <v>16</v>
      </c>
      <c r="E190" s="43">
        <v>6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96">
        <f t="shared" si="31"/>
        <v>16</v>
      </c>
      <c r="O190" s="96">
        <f t="shared" si="32"/>
        <v>6</v>
      </c>
      <c r="P190" s="96">
        <f t="shared" si="33"/>
        <v>22</v>
      </c>
    </row>
    <row r="191" spans="1:16" ht="24.75" customHeight="1">
      <c r="A191" s="206"/>
      <c r="B191" s="206"/>
      <c r="C191" s="85" t="s">
        <v>202</v>
      </c>
      <c r="D191" s="50">
        <v>0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96">
        <f t="shared" si="31"/>
        <v>0</v>
      </c>
      <c r="O191" s="96">
        <f t="shared" si="32"/>
        <v>0</v>
      </c>
      <c r="P191" s="96">
        <f t="shared" si="33"/>
        <v>0</v>
      </c>
    </row>
    <row r="192" spans="1:16" ht="24.75" customHeight="1">
      <c r="A192" s="105" t="s">
        <v>379</v>
      </c>
      <c r="B192" s="106"/>
      <c r="C192" s="85" t="s">
        <v>201</v>
      </c>
      <c r="D192" s="50">
        <v>0</v>
      </c>
      <c r="E192" s="50">
        <v>4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96">
        <f>L192+J192+H192+F192+D192</f>
        <v>0</v>
      </c>
      <c r="O192" s="96">
        <f>M192+K192+I192+G192+E192</f>
        <v>4</v>
      </c>
      <c r="P192" s="96">
        <f>O192+N192</f>
        <v>4</v>
      </c>
    </row>
    <row r="193" spans="1:16" ht="24.75" customHeight="1">
      <c r="A193" s="186"/>
      <c r="B193" s="187"/>
      <c r="C193" s="85" t="s">
        <v>202</v>
      </c>
      <c r="D193" s="50">
        <v>1</v>
      </c>
      <c r="E193" s="50">
        <v>5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96">
        <f>L193+J193+H193+F193+D193</f>
        <v>1</v>
      </c>
      <c r="O193" s="96">
        <f>M193+K193+I193+G193+E193</f>
        <v>5</v>
      </c>
      <c r="P193" s="96">
        <f>O193+N193</f>
        <v>6</v>
      </c>
    </row>
    <row r="194" spans="1:16" ht="24.75" customHeight="1">
      <c r="A194" s="213" t="s">
        <v>261</v>
      </c>
      <c r="B194" s="214"/>
      <c r="C194" s="29" t="s">
        <v>239</v>
      </c>
      <c r="D194" s="97">
        <f>+D185</f>
        <v>0</v>
      </c>
      <c r="E194" s="97">
        <f aca="true" t="shared" si="39" ref="E194:M194">+E185</f>
        <v>0</v>
      </c>
      <c r="F194" s="97">
        <f t="shared" si="39"/>
        <v>0</v>
      </c>
      <c r="G194" s="97">
        <f t="shared" si="39"/>
        <v>0</v>
      </c>
      <c r="H194" s="97">
        <f t="shared" si="39"/>
        <v>0</v>
      </c>
      <c r="I194" s="97">
        <f t="shared" si="39"/>
        <v>0</v>
      </c>
      <c r="J194" s="97">
        <f t="shared" si="39"/>
        <v>0</v>
      </c>
      <c r="K194" s="97">
        <f t="shared" si="39"/>
        <v>0</v>
      </c>
      <c r="L194" s="97">
        <f t="shared" si="39"/>
        <v>0</v>
      </c>
      <c r="M194" s="97">
        <f t="shared" si="39"/>
        <v>0</v>
      </c>
      <c r="N194" s="96">
        <f t="shared" si="31"/>
        <v>0</v>
      </c>
      <c r="O194" s="96">
        <f t="shared" si="32"/>
        <v>0</v>
      </c>
      <c r="P194" s="96">
        <f t="shared" si="33"/>
        <v>0</v>
      </c>
    </row>
    <row r="195" spans="1:16" ht="24.75" customHeight="1">
      <c r="A195" s="215"/>
      <c r="B195" s="216"/>
      <c r="C195" s="29" t="s">
        <v>201</v>
      </c>
      <c r="D195" s="97">
        <f>+D103+D105+D107+D109+D111+D113+D131+D133+D135+D149+D151+D163+D177+D186+D188+D190+D192</f>
        <v>236</v>
      </c>
      <c r="E195" s="97">
        <f aca="true" t="shared" si="40" ref="E195:M195">+E103+E105+E107+E109+E111+E113+E131+E133+E135+E149+E151+E163+E177+E186+E188+E190+E192</f>
        <v>89</v>
      </c>
      <c r="F195" s="97">
        <f t="shared" si="40"/>
        <v>0</v>
      </c>
      <c r="G195" s="97">
        <f t="shared" si="40"/>
        <v>1</v>
      </c>
      <c r="H195" s="97">
        <f t="shared" si="40"/>
        <v>0</v>
      </c>
      <c r="I195" s="97">
        <f t="shared" si="40"/>
        <v>0</v>
      </c>
      <c r="J195" s="97">
        <f t="shared" si="40"/>
        <v>0</v>
      </c>
      <c r="K195" s="97">
        <f t="shared" si="40"/>
        <v>1</v>
      </c>
      <c r="L195" s="97">
        <f t="shared" si="40"/>
        <v>0</v>
      </c>
      <c r="M195" s="97">
        <f t="shared" si="40"/>
        <v>0</v>
      </c>
      <c r="N195" s="96">
        <f t="shared" si="31"/>
        <v>236</v>
      </c>
      <c r="O195" s="96">
        <f t="shared" si="32"/>
        <v>91</v>
      </c>
      <c r="P195" s="96">
        <f t="shared" si="33"/>
        <v>327</v>
      </c>
    </row>
    <row r="196" spans="1:16" ht="24.75" customHeight="1">
      <c r="A196" s="217"/>
      <c r="B196" s="218"/>
      <c r="C196" s="29" t="s">
        <v>202</v>
      </c>
      <c r="D196" s="97">
        <f>+D104+D106+D108+D110+D112+D114+D132+D134+D136+D150+D152+D164+D178+D187+D189+D191+D193</f>
        <v>21</v>
      </c>
      <c r="E196" s="97">
        <f aca="true" t="shared" si="41" ref="E196:M196">+E104+E106+E108+E110+E112+E114+E132+E134+E136+E150+E152+E164+E178+E187+E189+E191+E193</f>
        <v>24</v>
      </c>
      <c r="F196" s="97">
        <f t="shared" si="41"/>
        <v>0</v>
      </c>
      <c r="G196" s="97">
        <f t="shared" si="41"/>
        <v>0</v>
      </c>
      <c r="H196" s="97">
        <f t="shared" si="41"/>
        <v>0</v>
      </c>
      <c r="I196" s="97">
        <f t="shared" si="41"/>
        <v>0</v>
      </c>
      <c r="J196" s="97">
        <f t="shared" si="41"/>
        <v>1</v>
      </c>
      <c r="K196" s="97">
        <f t="shared" si="41"/>
        <v>0</v>
      </c>
      <c r="L196" s="97">
        <f t="shared" si="41"/>
        <v>0</v>
      </c>
      <c r="M196" s="97">
        <f t="shared" si="41"/>
        <v>0</v>
      </c>
      <c r="N196" s="96">
        <f t="shared" si="31"/>
        <v>22</v>
      </c>
      <c r="O196" s="96">
        <f t="shared" si="32"/>
        <v>24</v>
      </c>
      <c r="P196" s="96">
        <f t="shared" si="33"/>
        <v>46</v>
      </c>
    </row>
    <row r="197" spans="1:16" ht="24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24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24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24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24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24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24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24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24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24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24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24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24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24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24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24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24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24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24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24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24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24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24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24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24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24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24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24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24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24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24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24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24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24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24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24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24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24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24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24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24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24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24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24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24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24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24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24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24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24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24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24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24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24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24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24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24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24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24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24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24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24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24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24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24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  <row r="262" spans="1:16" ht="24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</row>
    <row r="263" spans="1:16" ht="24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ht="24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</row>
    <row r="265" spans="1:16" ht="24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</row>
    <row r="266" spans="1:16" ht="24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</row>
    <row r="267" spans="1:16" ht="24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</row>
    <row r="268" spans="1:16" ht="24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</row>
    <row r="269" spans="1:16" ht="24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</row>
    <row r="270" spans="1:16" ht="24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</row>
    <row r="271" spans="1:16" ht="24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</row>
    <row r="272" spans="1:16" ht="24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</row>
    <row r="273" spans="1:16" ht="24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ht="24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</row>
    <row r="275" spans="1:16" ht="24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</row>
    <row r="276" spans="1:16" ht="24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</row>
    <row r="277" spans="1:16" ht="24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</row>
    <row r="278" spans="1:16" ht="24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</row>
    <row r="279" spans="1:16" ht="24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</row>
    <row r="280" spans="1:16" ht="24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</row>
    <row r="281" spans="1:16" ht="24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</row>
    <row r="282" spans="1:16" ht="24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</row>
    <row r="283" spans="1:16" ht="24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</row>
    <row r="284" spans="1:16" ht="24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</row>
    <row r="285" spans="1:16" ht="24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</row>
    <row r="286" spans="1:16" ht="24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ht="24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</row>
    <row r="288" spans="1:16" ht="24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</row>
    <row r="289" spans="1:16" ht="24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</row>
    <row r="290" spans="1:16" ht="24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</row>
    <row r="291" spans="1:16" ht="24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</row>
    <row r="292" spans="1:16" ht="24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</row>
    <row r="293" spans="1:16" ht="24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</row>
    <row r="294" spans="1:16" ht="24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</row>
    <row r="295" spans="1:16" ht="24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</row>
  </sheetData>
  <sheetProtection/>
  <mergeCells count="118">
    <mergeCell ref="B179:B181"/>
    <mergeCell ref="B185:B187"/>
    <mergeCell ref="B175:B176"/>
    <mergeCell ref="B177:B178"/>
    <mergeCell ref="B149:B150"/>
    <mergeCell ref="B165:B166"/>
    <mergeCell ref="B167:B168"/>
    <mergeCell ref="B169:B170"/>
    <mergeCell ref="B171:B172"/>
    <mergeCell ref="A103:B104"/>
    <mergeCell ref="A105:B106"/>
    <mergeCell ref="B173:B174"/>
    <mergeCell ref="B153:B154"/>
    <mergeCell ref="B155:B156"/>
    <mergeCell ref="B137:B138"/>
    <mergeCell ref="B139:B140"/>
    <mergeCell ref="B143:B144"/>
    <mergeCell ref="B157:B158"/>
    <mergeCell ref="A107:B108"/>
    <mergeCell ref="A66:A79"/>
    <mergeCell ref="A80:A88"/>
    <mergeCell ref="A89:B90"/>
    <mergeCell ref="A91:B92"/>
    <mergeCell ref="A95:B97"/>
    <mergeCell ref="B76:B77"/>
    <mergeCell ref="B78:B79"/>
    <mergeCell ref="B80:B82"/>
    <mergeCell ref="A93:B94"/>
    <mergeCell ref="B68:B69"/>
    <mergeCell ref="A1:P1"/>
    <mergeCell ref="A2:B3"/>
    <mergeCell ref="C2:C3"/>
    <mergeCell ref="D2:E2"/>
    <mergeCell ref="F2:G2"/>
    <mergeCell ref="H2:I2"/>
    <mergeCell ref="J2:K2"/>
    <mergeCell ref="L2:M2"/>
    <mergeCell ref="N2:P2"/>
    <mergeCell ref="A4:B5"/>
    <mergeCell ref="A6:B7"/>
    <mergeCell ref="A8:B9"/>
    <mergeCell ref="A10:B11"/>
    <mergeCell ref="A12:B13"/>
    <mergeCell ref="A14:B15"/>
    <mergeCell ref="A16:A33"/>
    <mergeCell ref="A34:B35"/>
    <mergeCell ref="B16:B17"/>
    <mergeCell ref="B18:B19"/>
    <mergeCell ref="B20:B21"/>
    <mergeCell ref="B22:B23"/>
    <mergeCell ref="B24:B25"/>
    <mergeCell ref="A36:B37"/>
    <mergeCell ref="A38:A51"/>
    <mergeCell ref="A52:B53"/>
    <mergeCell ref="A54:A65"/>
    <mergeCell ref="B26:B27"/>
    <mergeCell ref="B28:B29"/>
    <mergeCell ref="B30:B31"/>
    <mergeCell ref="B32:B33"/>
    <mergeCell ref="B38:B39"/>
    <mergeCell ref="B40:B41"/>
    <mergeCell ref="J101:K101"/>
    <mergeCell ref="A100:P100"/>
    <mergeCell ref="A101:B102"/>
    <mergeCell ref="C101:C102"/>
    <mergeCell ref="D101:E101"/>
    <mergeCell ref="F101:G101"/>
    <mergeCell ref="H101:I101"/>
    <mergeCell ref="L101:M101"/>
    <mergeCell ref="N101:P101"/>
    <mergeCell ref="A109:B110"/>
    <mergeCell ref="A111:B112"/>
    <mergeCell ref="A113:B114"/>
    <mergeCell ref="A115:A132"/>
    <mergeCell ref="B123:B124"/>
    <mergeCell ref="B125:B126"/>
    <mergeCell ref="B127:B128"/>
    <mergeCell ref="B129:B130"/>
    <mergeCell ref="B131:B132"/>
    <mergeCell ref="A188:B189"/>
    <mergeCell ref="A190:B191"/>
    <mergeCell ref="A194:B196"/>
    <mergeCell ref="A137:A150"/>
    <mergeCell ref="A151:B152"/>
    <mergeCell ref="A153:A164"/>
    <mergeCell ref="B159:B160"/>
    <mergeCell ref="B161:B162"/>
    <mergeCell ref="B163:B164"/>
    <mergeCell ref="B141:B142"/>
    <mergeCell ref="A165:A178"/>
    <mergeCell ref="A179:A187"/>
    <mergeCell ref="B115:B116"/>
    <mergeCell ref="B117:B118"/>
    <mergeCell ref="B119:B120"/>
    <mergeCell ref="B121:B122"/>
    <mergeCell ref="A135:B136"/>
    <mergeCell ref="A133:B134"/>
    <mergeCell ref="B145:B146"/>
    <mergeCell ref="B147:B148"/>
    <mergeCell ref="B70:B71"/>
    <mergeCell ref="B72:B73"/>
    <mergeCell ref="B74:B75"/>
    <mergeCell ref="B54:B55"/>
    <mergeCell ref="B56:B57"/>
    <mergeCell ref="B58:B59"/>
    <mergeCell ref="B60:B61"/>
    <mergeCell ref="B62:B63"/>
    <mergeCell ref="B64:B65"/>
    <mergeCell ref="A192:B193"/>
    <mergeCell ref="B83:B85"/>
    <mergeCell ref="B182:B184"/>
    <mergeCell ref="B42:B43"/>
    <mergeCell ref="B44:B45"/>
    <mergeCell ref="B46:B47"/>
    <mergeCell ref="B48:B49"/>
    <mergeCell ref="B86:B88"/>
    <mergeCell ref="B50:B51"/>
    <mergeCell ref="B66:B67"/>
  </mergeCells>
  <printOptions/>
  <pageMargins left="0.16" right="0.17" top="0.19" bottom="0.18" header="0.17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0"/>
  <sheetViews>
    <sheetView rightToLeft="1" view="pageBreakPreview" zoomScale="75" zoomScaleSheetLayoutView="75" zoomScalePageLayoutView="0" workbookViewId="0" topLeftCell="A1">
      <selection activeCell="B134" activeCellId="1" sqref="A118:A135 B134:AE135"/>
    </sheetView>
  </sheetViews>
  <sheetFormatPr defaultColWidth="9.140625" defaultRowHeight="24.75" customHeight="1"/>
  <cols>
    <col min="1" max="1" width="6.8515625" style="40" customWidth="1"/>
    <col min="2" max="2" width="7.140625" style="40" customWidth="1"/>
    <col min="3" max="3" width="7.00390625" style="40" customWidth="1"/>
    <col min="4" max="33" width="5.00390625" style="40" customWidth="1"/>
    <col min="34" max="34" width="6.28125" style="40" bestFit="1" customWidth="1"/>
    <col min="35" max="16384" width="9.140625" style="40" customWidth="1"/>
  </cols>
  <sheetData>
    <row r="1" spans="1:34" ht="24.75" customHeight="1">
      <c r="A1" s="265" t="s">
        <v>361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</row>
    <row r="2" spans="1:34" ht="24.7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</row>
    <row r="3" spans="1:34" ht="24.75" customHeight="1">
      <c r="A3" s="149" t="s">
        <v>194</v>
      </c>
      <c r="B3" s="149"/>
      <c r="C3" s="149" t="s">
        <v>195</v>
      </c>
      <c r="D3" s="246" t="s">
        <v>7</v>
      </c>
      <c r="E3" s="246"/>
      <c r="F3" s="246" t="s">
        <v>34</v>
      </c>
      <c r="G3" s="246"/>
      <c r="H3" s="246" t="s">
        <v>25</v>
      </c>
      <c r="I3" s="246"/>
      <c r="J3" s="246" t="s">
        <v>8</v>
      </c>
      <c r="K3" s="246"/>
      <c r="L3" s="246" t="s">
        <v>196</v>
      </c>
      <c r="M3" s="246"/>
      <c r="N3" s="246" t="s">
        <v>30</v>
      </c>
      <c r="O3" s="246"/>
      <c r="P3" s="246" t="s">
        <v>10</v>
      </c>
      <c r="Q3" s="246"/>
      <c r="R3" s="246" t="s">
        <v>55</v>
      </c>
      <c r="S3" s="246"/>
      <c r="T3" s="246" t="s">
        <v>197</v>
      </c>
      <c r="U3" s="246"/>
      <c r="V3" s="149" t="s">
        <v>26</v>
      </c>
      <c r="W3" s="149"/>
      <c r="X3" s="149" t="s">
        <v>27</v>
      </c>
      <c r="Y3" s="149"/>
      <c r="Z3" s="149" t="s">
        <v>198</v>
      </c>
      <c r="AA3" s="149"/>
      <c r="AB3" s="149" t="s">
        <v>199</v>
      </c>
      <c r="AC3" s="149"/>
      <c r="AD3" s="149" t="s">
        <v>200</v>
      </c>
      <c r="AE3" s="149"/>
      <c r="AF3" s="262" t="s">
        <v>56</v>
      </c>
      <c r="AG3" s="262"/>
      <c r="AH3" s="262"/>
    </row>
    <row r="4" spans="1:34" ht="24.75" customHeight="1">
      <c r="A4" s="149"/>
      <c r="B4" s="149"/>
      <c r="C4" s="149"/>
      <c r="D4" s="91" t="s">
        <v>37</v>
      </c>
      <c r="E4" s="91" t="s">
        <v>38</v>
      </c>
      <c r="F4" s="91" t="s">
        <v>37</v>
      </c>
      <c r="G4" s="91" t="s">
        <v>38</v>
      </c>
      <c r="H4" s="91" t="s">
        <v>37</v>
      </c>
      <c r="I4" s="91" t="s">
        <v>38</v>
      </c>
      <c r="J4" s="91" t="s">
        <v>37</v>
      </c>
      <c r="K4" s="91" t="s">
        <v>38</v>
      </c>
      <c r="L4" s="91" t="s">
        <v>37</v>
      </c>
      <c r="M4" s="91" t="s">
        <v>38</v>
      </c>
      <c r="N4" s="91" t="s">
        <v>37</v>
      </c>
      <c r="O4" s="91" t="s">
        <v>38</v>
      </c>
      <c r="P4" s="91" t="s">
        <v>37</v>
      </c>
      <c r="Q4" s="91" t="s">
        <v>38</v>
      </c>
      <c r="R4" s="91" t="s">
        <v>37</v>
      </c>
      <c r="S4" s="91" t="s">
        <v>38</v>
      </c>
      <c r="T4" s="91" t="s">
        <v>37</v>
      </c>
      <c r="U4" s="91" t="s">
        <v>38</v>
      </c>
      <c r="V4" s="91" t="s">
        <v>37</v>
      </c>
      <c r="W4" s="91" t="s">
        <v>38</v>
      </c>
      <c r="X4" s="91" t="s">
        <v>37</v>
      </c>
      <c r="Y4" s="91" t="s">
        <v>38</v>
      </c>
      <c r="Z4" s="91" t="s">
        <v>37</v>
      </c>
      <c r="AA4" s="91" t="s">
        <v>38</v>
      </c>
      <c r="AB4" s="91" t="s">
        <v>37</v>
      </c>
      <c r="AC4" s="91" t="s">
        <v>38</v>
      </c>
      <c r="AD4" s="91" t="s">
        <v>37</v>
      </c>
      <c r="AE4" s="91" t="s">
        <v>38</v>
      </c>
      <c r="AF4" s="91" t="s">
        <v>37</v>
      </c>
      <c r="AG4" s="91" t="s">
        <v>38</v>
      </c>
      <c r="AH4" s="31" t="s">
        <v>16</v>
      </c>
    </row>
    <row r="5" spans="1:34" ht="24.75" customHeight="1">
      <c r="A5" s="121" t="s">
        <v>17</v>
      </c>
      <c r="B5" s="121"/>
      <c r="C5" s="85" t="s">
        <v>201</v>
      </c>
      <c r="D5" s="43">
        <v>289</v>
      </c>
      <c r="E5" s="43">
        <v>165</v>
      </c>
      <c r="F5" s="43">
        <v>0</v>
      </c>
      <c r="G5" s="43">
        <v>0</v>
      </c>
      <c r="H5" s="43">
        <v>3</v>
      </c>
      <c r="I5" s="43">
        <v>1</v>
      </c>
      <c r="J5" s="43">
        <v>17</v>
      </c>
      <c r="K5" s="43">
        <v>8</v>
      </c>
      <c r="L5" s="43">
        <v>34</v>
      </c>
      <c r="M5" s="43">
        <v>11</v>
      </c>
      <c r="N5" s="43">
        <v>4</v>
      </c>
      <c r="O5" s="43">
        <v>0</v>
      </c>
      <c r="P5" s="43">
        <v>5</v>
      </c>
      <c r="Q5" s="43">
        <v>1</v>
      </c>
      <c r="R5" s="43">
        <v>16</v>
      </c>
      <c r="S5" s="43">
        <v>4</v>
      </c>
      <c r="T5" s="43">
        <v>91</v>
      </c>
      <c r="U5" s="43">
        <v>49</v>
      </c>
      <c r="V5" s="43">
        <v>17</v>
      </c>
      <c r="W5" s="43">
        <v>10</v>
      </c>
      <c r="X5" s="43">
        <v>23</v>
      </c>
      <c r="Y5" s="43">
        <v>6</v>
      </c>
      <c r="Z5" s="43">
        <v>0</v>
      </c>
      <c r="AA5" s="43">
        <v>1</v>
      </c>
      <c r="AB5" s="43">
        <v>6</v>
      </c>
      <c r="AC5" s="43">
        <v>0</v>
      </c>
      <c r="AD5" s="43">
        <v>0</v>
      </c>
      <c r="AE5" s="43">
        <v>0</v>
      </c>
      <c r="AF5" s="92">
        <f>AD5+AB5+Z5+X5+V5+T5+R5+P5+N5+L5+J5+H5+F5+D5</f>
        <v>505</v>
      </c>
      <c r="AG5" s="92">
        <f>AE5+AC5+AA5+Y5+W5+U5+S5+Q5+O5+M5+K5+I5+G5+E5</f>
        <v>256</v>
      </c>
      <c r="AH5" s="92">
        <f>AG5+AF5</f>
        <v>761</v>
      </c>
    </row>
    <row r="6" spans="1:34" ht="24.75" customHeight="1">
      <c r="A6" s="121"/>
      <c r="B6" s="121"/>
      <c r="C6" s="85" t="s">
        <v>202</v>
      </c>
      <c r="D6" s="43">
        <v>0</v>
      </c>
      <c r="E6" s="43">
        <v>0</v>
      </c>
      <c r="F6" s="43">
        <v>0</v>
      </c>
      <c r="G6" s="43">
        <v>0</v>
      </c>
      <c r="H6" s="43">
        <v>20</v>
      </c>
      <c r="I6" s="43">
        <v>12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92">
        <f aca="true" t="shared" si="0" ref="AF6:AF32">AD6+AB6+Z6+X6+V6+T6+R6+P6+N6+L6+J6+H6+F6+D6</f>
        <v>20</v>
      </c>
      <c r="AG6" s="92">
        <f aca="true" t="shared" si="1" ref="AG6:AG32">AE6+AC6+AA6+Y6+W6+U6+S6+Q6+O6+M6+K6+I6+G6+E6</f>
        <v>12</v>
      </c>
      <c r="AH6" s="92">
        <f aca="true" t="shared" si="2" ref="AH6:AH32">AG6+AF6</f>
        <v>32</v>
      </c>
    </row>
    <row r="7" spans="1:34" ht="24.75" customHeight="1">
      <c r="A7" s="121" t="s">
        <v>18</v>
      </c>
      <c r="B7" s="121"/>
      <c r="C7" s="85" t="s">
        <v>201</v>
      </c>
      <c r="D7" s="43">
        <v>0</v>
      </c>
      <c r="E7" s="43">
        <v>0</v>
      </c>
      <c r="F7" s="43">
        <v>0</v>
      </c>
      <c r="G7" s="43">
        <v>0</v>
      </c>
      <c r="H7" s="43">
        <v>35</v>
      </c>
      <c r="I7" s="43">
        <v>26</v>
      </c>
      <c r="J7" s="43">
        <v>1</v>
      </c>
      <c r="K7" s="43">
        <v>0</v>
      </c>
      <c r="L7" s="43">
        <v>4</v>
      </c>
      <c r="M7" s="43">
        <v>2</v>
      </c>
      <c r="N7" s="43">
        <v>2</v>
      </c>
      <c r="O7" s="43">
        <v>0</v>
      </c>
      <c r="P7" s="43">
        <v>0</v>
      </c>
      <c r="Q7" s="43">
        <v>0</v>
      </c>
      <c r="R7" s="43">
        <v>1</v>
      </c>
      <c r="S7" s="43">
        <v>0</v>
      </c>
      <c r="T7" s="43">
        <v>5</v>
      </c>
      <c r="U7" s="43">
        <v>2</v>
      </c>
      <c r="V7" s="43">
        <v>0</v>
      </c>
      <c r="W7" s="43">
        <v>2</v>
      </c>
      <c r="X7" s="43">
        <v>0</v>
      </c>
      <c r="Y7" s="43">
        <v>1</v>
      </c>
      <c r="Z7" s="43">
        <v>0</v>
      </c>
      <c r="AA7" s="43">
        <v>2</v>
      </c>
      <c r="AB7" s="43">
        <v>0</v>
      </c>
      <c r="AC7" s="43">
        <v>0</v>
      </c>
      <c r="AD7" s="43">
        <v>0</v>
      </c>
      <c r="AE7" s="43">
        <v>0</v>
      </c>
      <c r="AF7" s="92">
        <f t="shared" si="0"/>
        <v>48</v>
      </c>
      <c r="AG7" s="92">
        <f t="shared" si="1"/>
        <v>35</v>
      </c>
      <c r="AH7" s="92">
        <f t="shared" si="2"/>
        <v>83</v>
      </c>
    </row>
    <row r="8" spans="1:34" ht="24.75" customHeight="1">
      <c r="A8" s="121"/>
      <c r="B8" s="121"/>
      <c r="C8" s="85" t="s">
        <v>202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92">
        <f t="shared" si="0"/>
        <v>0</v>
      </c>
      <c r="AG8" s="92">
        <f t="shared" si="1"/>
        <v>0</v>
      </c>
      <c r="AH8" s="92">
        <f t="shared" si="2"/>
        <v>0</v>
      </c>
    </row>
    <row r="9" spans="1:34" ht="24.75" customHeight="1">
      <c r="A9" s="121" t="s">
        <v>19</v>
      </c>
      <c r="B9" s="121"/>
      <c r="C9" s="85" t="s">
        <v>201</v>
      </c>
      <c r="D9" s="43">
        <v>0</v>
      </c>
      <c r="E9" s="43">
        <v>0</v>
      </c>
      <c r="F9" s="43">
        <v>0</v>
      </c>
      <c r="G9" s="43">
        <v>0</v>
      </c>
      <c r="H9" s="43">
        <v>6</v>
      </c>
      <c r="I9" s="43">
        <v>5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1</v>
      </c>
      <c r="R9" s="43">
        <v>0</v>
      </c>
      <c r="S9" s="43">
        <v>0</v>
      </c>
      <c r="T9" s="43">
        <v>2</v>
      </c>
      <c r="U9" s="43">
        <v>1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92">
        <f t="shared" si="0"/>
        <v>8</v>
      </c>
      <c r="AG9" s="92">
        <f t="shared" si="1"/>
        <v>7</v>
      </c>
      <c r="AH9" s="92">
        <f t="shared" si="2"/>
        <v>15</v>
      </c>
    </row>
    <row r="10" spans="1:34" ht="24.75" customHeight="1">
      <c r="A10" s="121"/>
      <c r="B10" s="121"/>
      <c r="C10" s="85" t="s">
        <v>202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92">
        <f t="shared" si="0"/>
        <v>0</v>
      </c>
      <c r="AG10" s="92">
        <f t="shared" si="1"/>
        <v>0</v>
      </c>
      <c r="AH10" s="92">
        <f t="shared" si="2"/>
        <v>0</v>
      </c>
    </row>
    <row r="11" spans="1:34" ht="24.75" customHeight="1">
      <c r="A11" s="105" t="s">
        <v>203</v>
      </c>
      <c r="B11" s="106"/>
      <c r="C11" s="85" t="s">
        <v>201</v>
      </c>
      <c r="D11" s="43">
        <v>0</v>
      </c>
      <c r="E11" s="43">
        <v>0</v>
      </c>
      <c r="F11" s="43">
        <v>0</v>
      </c>
      <c r="G11" s="43">
        <v>0</v>
      </c>
      <c r="H11" s="43">
        <v>15</v>
      </c>
      <c r="I11" s="43">
        <v>11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4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92">
        <f t="shared" si="0"/>
        <v>19</v>
      </c>
      <c r="AG11" s="92">
        <f t="shared" si="1"/>
        <v>11</v>
      </c>
      <c r="AH11" s="92">
        <f t="shared" si="2"/>
        <v>30</v>
      </c>
    </row>
    <row r="12" spans="1:34" ht="24.75" customHeight="1">
      <c r="A12" s="107"/>
      <c r="B12" s="108"/>
      <c r="C12" s="85" t="s">
        <v>202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92">
        <f t="shared" si="0"/>
        <v>0</v>
      </c>
      <c r="AG12" s="92">
        <f t="shared" si="1"/>
        <v>0</v>
      </c>
      <c r="AH12" s="92">
        <f t="shared" si="2"/>
        <v>0</v>
      </c>
    </row>
    <row r="13" spans="1:34" ht="24.75" customHeight="1">
      <c r="A13" s="121" t="s">
        <v>204</v>
      </c>
      <c r="B13" s="121"/>
      <c r="C13" s="85" t="s">
        <v>201</v>
      </c>
      <c r="D13" s="43">
        <v>0</v>
      </c>
      <c r="E13" s="43">
        <v>0</v>
      </c>
      <c r="F13" s="43">
        <v>0</v>
      </c>
      <c r="G13" s="43">
        <v>0</v>
      </c>
      <c r="H13" s="43">
        <v>98</v>
      </c>
      <c r="I13" s="43">
        <v>56</v>
      </c>
      <c r="J13" s="43">
        <v>0</v>
      </c>
      <c r="K13" s="43">
        <v>1</v>
      </c>
      <c r="L13" s="43">
        <v>1</v>
      </c>
      <c r="M13" s="43">
        <v>0</v>
      </c>
      <c r="N13" s="43">
        <v>4</v>
      </c>
      <c r="O13" s="43">
        <v>1</v>
      </c>
      <c r="P13" s="43">
        <v>0</v>
      </c>
      <c r="Q13" s="43">
        <v>1</v>
      </c>
      <c r="R13" s="43">
        <v>4</v>
      </c>
      <c r="S13" s="43">
        <v>0</v>
      </c>
      <c r="T13" s="43">
        <v>7</v>
      </c>
      <c r="U13" s="43">
        <v>2</v>
      </c>
      <c r="V13" s="43">
        <v>41</v>
      </c>
      <c r="W13" s="43">
        <v>20</v>
      </c>
      <c r="X13" s="43">
        <v>9</v>
      </c>
      <c r="Y13" s="43">
        <v>4</v>
      </c>
      <c r="Z13" s="43">
        <v>8</v>
      </c>
      <c r="AA13" s="43">
        <v>4</v>
      </c>
      <c r="AB13" s="43">
        <v>0</v>
      </c>
      <c r="AC13" s="43">
        <v>1</v>
      </c>
      <c r="AD13" s="43">
        <v>0</v>
      </c>
      <c r="AE13" s="43">
        <v>0</v>
      </c>
      <c r="AF13" s="92">
        <f t="shared" si="0"/>
        <v>172</v>
      </c>
      <c r="AG13" s="92">
        <f t="shared" si="1"/>
        <v>90</v>
      </c>
      <c r="AH13" s="92">
        <f t="shared" si="2"/>
        <v>262</v>
      </c>
    </row>
    <row r="14" spans="1:34" ht="24.75" customHeight="1">
      <c r="A14" s="121"/>
      <c r="B14" s="121"/>
      <c r="C14" s="85" t="s">
        <v>202</v>
      </c>
      <c r="D14" s="43">
        <v>0</v>
      </c>
      <c r="E14" s="43">
        <v>0</v>
      </c>
      <c r="F14" s="43">
        <v>0</v>
      </c>
      <c r="G14" s="43">
        <v>0</v>
      </c>
      <c r="H14" s="43">
        <v>7</v>
      </c>
      <c r="I14" s="43">
        <v>2</v>
      </c>
      <c r="J14" s="43">
        <v>0</v>
      </c>
      <c r="K14" s="43">
        <v>0</v>
      </c>
      <c r="L14" s="43">
        <v>1</v>
      </c>
      <c r="M14" s="43">
        <v>1</v>
      </c>
      <c r="N14" s="43">
        <v>1</v>
      </c>
      <c r="O14" s="43">
        <v>0</v>
      </c>
      <c r="P14" s="43">
        <v>0</v>
      </c>
      <c r="Q14" s="43">
        <v>0</v>
      </c>
      <c r="R14" s="43">
        <v>0</v>
      </c>
      <c r="S14" s="43">
        <v>1</v>
      </c>
      <c r="T14" s="43">
        <v>1</v>
      </c>
      <c r="U14" s="43">
        <v>0</v>
      </c>
      <c r="V14" s="43">
        <v>1</v>
      </c>
      <c r="W14" s="43">
        <v>1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92">
        <f t="shared" si="0"/>
        <v>11</v>
      </c>
      <c r="AG14" s="92">
        <f t="shared" si="1"/>
        <v>5</v>
      </c>
      <c r="AH14" s="92">
        <f t="shared" si="2"/>
        <v>16</v>
      </c>
    </row>
    <row r="15" spans="1:34" ht="24.75" customHeight="1">
      <c r="A15" s="121" t="s">
        <v>205</v>
      </c>
      <c r="B15" s="121"/>
      <c r="C15" s="85" t="s">
        <v>201</v>
      </c>
      <c r="D15" s="43">
        <v>2</v>
      </c>
      <c r="E15" s="43">
        <v>1</v>
      </c>
      <c r="F15" s="43">
        <v>0</v>
      </c>
      <c r="G15" s="43">
        <v>0</v>
      </c>
      <c r="H15" s="43">
        <v>22</v>
      </c>
      <c r="I15" s="43">
        <v>38</v>
      </c>
      <c r="J15" s="43">
        <v>0</v>
      </c>
      <c r="K15" s="43">
        <v>0</v>
      </c>
      <c r="L15" s="43">
        <v>0</v>
      </c>
      <c r="M15" s="43">
        <v>3</v>
      </c>
      <c r="N15" s="43">
        <v>0</v>
      </c>
      <c r="O15" s="43">
        <v>0</v>
      </c>
      <c r="P15" s="43">
        <v>0</v>
      </c>
      <c r="Q15" s="43">
        <v>1</v>
      </c>
      <c r="R15" s="43">
        <v>0</v>
      </c>
      <c r="S15" s="43">
        <v>0</v>
      </c>
      <c r="T15" s="43">
        <v>4</v>
      </c>
      <c r="U15" s="43">
        <v>7</v>
      </c>
      <c r="V15" s="43">
        <v>1</v>
      </c>
      <c r="W15" s="43">
        <v>1</v>
      </c>
      <c r="X15" s="43">
        <v>0</v>
      </c>
      <c r="Y15" s="43">
        <v>2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92">
        <f t="shared" si="0"/>
        <v>29</v>
      </c>
      <c r="AG15" s="92">
        <f t="shared" si="1"/>
        <v>53</v>
      </c>
      <c r="AH15" s="92">
        <f t="shared" si="2"/>
        <v>82</v>
      </c>
    </row>
    <row r="16" spans="1:34" ht="24.75" customHeight="1" thickBot="1">
      <c r="A16" s="121"/>
      <c r="B16" s="121"/>
      <c r="C16" s="85" t="s">
        <v>202</v>
      </c>
      <c r="D16" s="43">
        <v>0</v>
      </c>
      <c r="E16" s="43">
        <v>0</v>
      </c>
      <c r="F16" s="43">
        <v>0</v>
      </c>
      <c r="G16" s="43">
        <v>0</v>
      </c>
      <c r="H16" s="43">
        <v>6</v>
      </c>
      <c r="I16" s="43">
        <v>4</v>
      </c>
      <c r="J16" s="43">
        <v>1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92">
        <f t="shared" si="0"/>
        <v>7</v>
      </c>
      <c r="AG16" s="92">
        <f t="shared" si="1"/>
        <v>5</v>
      </c>
      <c r="AH16" s="92">
        <f t="shared" si="2"/>
        <v>12</v>
      </c>
    </row>
    <row r="17" spans="1:34" ht="24.75" customHeight="1">
      <c r="A17" s="253" t="s">
        <v>206</v>
      </c>
      <c r="B17" s="139" t="s">
        <v>207</v>
      </c>
      <c r="C17" s="85" t="s">
        <v>201</v>
      </c>
      <c r="D17" s="43">
        <v>0</v>
      </c>
      <c r="E17" s="43">
        <v>0</v>
      </c>
      <c r="F17" s="43">
        <v>0</v>
      </c>
      <c r="G17" s="43">
        <v>0</v>
      </c>
      <c r="H17" s="43">
        <v>3</v>
      </c>
      <c r="I17" s="43">
        <v>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92">
        <f t="shared" si="0"/>
        <v>3</v>
      </c>
      <c r="AG17" s="92">
        <f t="shared" si="1"/>
        <v>1</v>
      </c>
      <c r="AH17" s="92">
        <f t="shared" si="2"/>
        <v>4</v>
      </c>
    </row>
    <row r="18" spans="1:34" ht="24.75" customHeight="1">
      <c r="A18" s="254"/>
      <c r="B18" s="140"/>
      <c r="C18" s="85" t="s">
        <v>202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92">
        <f t="shared" si="0"/>
        <v>0</v>
      </c>
      <c r="AG18" s="92">
        <f t="shared" si="1"/>
        <v>0</v>
      </c>
      <c r="AH18" s="92">
        <f t="shared" si="2"/>
        <v>0</v>
      </c>
    </row>
    <row r="19" spans="1:34" ht="24.75" customHeight="1">
      <c r="A19" s="254"/>
      <c r="B19" s="139" t="s">
        <v>208</v>
      </c>
      <c r="C19" s="85" t="s">
        <v>201</v>
      </c>
      <c r="D19" s="43">
        <v>0</v>
      </c>
      <c r="E19" s="43">
        <v>0</v>
      </c>
      <c r="F19" s="43">
        <v>0</v>
      </c>
      <c r="G19" s="43">
        <v>0</v>
      </c>
      <c r="H19" s="43">
        <v>15</v>
      </c>
      <c r="I19" s="43">
        <v>3</v>
      </c>
      <c r="J19" s="43">
        <v>0</v>
      </c>
      <c r="K19" s="43">
        <v>0</v>
      </c>
      <c r="L19" s="43">
        <v>1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92">
        <f t="shared" si="0"/>
        <v>16</v>
      </c>
      <c r="AG19" s="92">
        <f t="shared" si="1"/>
        <v>3</v>
      </c>
      <c r="AH19" s="92">
        <f t="shared" si="2"/>
        <v>19</v>
      </c>
    </row>
    <row r="20" spans="1:34" ht="24.75" customHeight="1">
      <c r="A20" s="254"/>
      <c r="B20" s="140"/>
      <c r="C20" s="85" t="s">
        <v>202</v>
      </c>
      <c r="D20" s="43">
        <v>0</v>
      </c>
      <c r="E20" s="43">
        <v>0</v>
      </c>
      <c r="F20" s="43">
        <v>0</v>
      </c>
      <c r="G20" s="43">
        <v>0</v>
      </c>
      <c r="H20" s="43">
        <v>1</v>
      </c>
      <c r="I20" s="43">
        <v>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92">
        <f t="shared" si="0"/>
        <v>1</v>
      </c>
      <c r="AG20" s="92">
        <f t="shared" si="1"/>
        <v>2</v>
      </c>
      <c r="AH20" s="92">
        <f t="shared" si="2"/>
        <v>3</v>
      </c>
    </row>
    <row r="21" spans="1:36" ht="24.75" customHeight="1">
      <c r="A21" s="254"/>
      <c r="B21" s="139" t="s">
        <v>51</v>
      </c>
      <c r="C21" s="85" t="s">
        <v>201</v>
      </c>
      <c r="D21" s="43">
        <v>0</v>
      </c>
      <c r="E21" s="43">
        <v>0</v>
      </c>
      <c r="F21" s="43">
        <v>0</v>
      </c>
      <c r="G21" s="43">
        <v>0</v>
      </c>
      <c r="H21" s="43">
        <v>5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92">
        <f t="shared" si="0"/>
        <v>5</v>
      </c>
      <c r="AG21" s="92">
        <f t="shared" si="1"/>
        <v>0</v>
      </c>
      <c r="AH21" s="92">
        <f t="shared" si="2"/>
        <v>5</v>
      </c>
      <c r="AI21" s="255"/>
      <c r="AJ21" s="256"/>
    </row>
    <row r="22" spans="1:34" ht="24.75" customHeight="1">
      <c r="A22" s="254"/>
      <c r="B22" s="140"/>
      <c r="C22" s="85" t="s">
        <v>202</v>
      </c>
      <c r="D22" s="43">
        <v>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92">
        <f t="shared" si="0"/>
        <v>2</v>
      </c>
      <c r="AG22" s="92">
        <f t="shared" si="1"/>
        <v>0</v>
      </c>
      <c r="AH22" s="92">
        <f t="shared" si="2"/>
        <v>2</v>
      </c>
    </row>
    <row r="23" spans="1:34" ht="24.75" customHeight="1">
      <c r="A23" s="254"/>
      <c r="B23" s="139" t="s">
        <v>210</v>
      </c>
      <c r="C23" s="85" t="s">
        <v>201</v>
      </c>
      <c r="D23" s="43">
        <v>0</v>
      </c>
      <c r="E23" s="43">
        <v>0</v>
      </c>
      <c r="F23" s="43">
        <v>0</v>
      </c>
      <c r="G23" s="43">
        <v>0</v>
      </c>
      <c r="H23" s="43">
        <v>2</v>
      </c>
      <c r="I23" s="43">
        <v>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92">
        <f t="shared" si="0"/>
        <v>2</v>
      </c>
      <c r="AG23" s="92">
        <f t="shared" si="1"/>
        <v>3</v>
      </c>
      <c r="AH23" s="92">
        <f t="shared" si="2"/>
        <v>5</v>
      </c>
    </row>
    <row r="24" spans="1:34" ht="24.75" customHeight="1">
      <c r="A24" s="254"/>
      <c r="B24" s="140"/>
      <c r="C24" s="85" t="s">
        <v>202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92">
        <f t="shared" si="0"/>
        <v>0</v>
      </c>
      <c r="AG24" s="92">
        <f t="shared" si="1"/>
        <v>0</v>
      </c>
      <c r="AH24" s="92">
        <f t="shared" si="2"/>
        <v>0</v>
      </c>
    </row>
    <row r="25" spans="1:34" ht="24.75" customHeight="1">
      <c r="A25" s="254"/>
      <c r="B25" s="139" t="s">
        <v>211</v>
      </c>
      <c r="C25" s="85" t="s">
        <v>201</v>
      </c>
      <c r="D25" s="43">
        <v>0</v>
      </c>
      <c r="E25" s="43">
        <v>0</v>
      </c>
      <c r="F25" s="43">
        <v>0</v>
      </c>
      <c r="G25" s="43">
        <v>0</v>
      </c>
      <c r="H25" s="43">
        <v>2</v>
      </c>
      <c r="I25" s="43">
        <v>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92">
        <f t="shared" si="0"/>
        <v>2</v>
      </c>
      <c r="AG25" s="92">
        <f t="shared" si="1"/>
        <v>2</v>
      </c>
      <c r="AH25" s="92">
        <f t="shared" si="2"/>
        <v>4</v>
      </c>
    </row>
    <row r="26" spans="1:34" ht="24.75" customHeight="1">
      <c r="A26" s="254"/>
      <c r="B26" s="140"/>
      <c r="C26" s="85" t="s">
        <v>202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92">
        <f t="shared" si="0"/>
        <v>0</v>
      </c>
      <c r="AG26" s="92">
        <f t="shared" si="1"/>
        <v>0</v>
      </c>
      <c r="AH26" s="92">
        <f t="shared" si="2"/>
        <v>0</v>
      </c>
    </row>
    <row r="27" spans="1:34" ht="24.75" customHeight="1">
      <c r="A27" s="254"/>
      <c r="B27" s="139" t="s">
        <v>212</v>
      </c>
      <c r="C27" s="85" t="s">
        <v>201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92">
        <f t="shared" si="0"/>
        <v>0</v>
      </c>
      <c r="AG27" s="92">
        <f t="shared" si="1"/>
        <v>0</v>
      </c>
      <c r="AH27" s="92">
        <f t="shared" si="2"/>
        <v>0</v>
      </c>
    </row>
    <row r="28" spans="1:34" ht="24.75" customHeight="1">
      <c r="A28" s="254"/>
      <c r="B28" s="140"/>
      <c r="C28" s="85" t="s">
        <v>202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92">
        <f t="shared" si="0"/>
        <v>0</v>
      </c>
      <c r="AG28" s="92">
        <f t="shared" si="1"/>
        <v>0</v>
      </c>
      <c r="AH28" s="92">
        <f t="shared" si="2"/>
        <v>0</v>
      </c>
    </row>
    <row r="29" spans="1:34" ht="24.75" customHeight="1">
      <c r="A29" s="254"/>
      <c r="B29" s="188" t="s">
        <v>213</v>
      </c>
      <c r="C29" s="85" t="s">
        <v>201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92">
        <f t="shared" si="0"/>
        <v>0</v>
      </c>
      <c r="AG29" s="92">
        <f t="shared" si="1"/>
        <v>2</v>
      </c>
      <c r="AH29" s="92">
        <f t="shared" si="2"/>
        <v>2</v>
      </c>
    </row>
    <row r="30" spans="1:34" ht="24.75" customHeight="1">
      <c r="A30" s="254"/>
      <c r="B30" s="190"/>
      <c r="C30" s="85" t="s">
        <v>202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1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92">
        <f t="shared" si="0"/>
        <v>1</v>
      </c>
      <c r="AG30" s="92">
        <f t="shared" si="1"/>
        <v>0</v>
      </c>
      <c r="AH30" s="92">
        <f t="shared" si="2"/>
        <v>1</v>
      </c>
    </row>
    <row r="31" spans="1:34" ht="24.75" customHeight="1">
      <c r="A31" s="254"/>
      <c r="B31" s="188" t="s">
        <v>214</v>
      </c>
      <c r="C31" s="85" t="s">
        <v>201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92">
        <f t="shared" si="0"/>
        <v>0</v>
      </c>
      <c r="AG31" s="92">
        <f t="shared" si="1"/>
        <v>0</v>
      </c>
      <c r="AH31" s="92">
        <f t="shared" si="2"/>
        <v>0</v>
      </c>
    </row>
    <row r="32" spans="1:34" ht="24.75" customHeight="1">
      <c r="A32" s="254"/>
      <c r="B32" s="190"/>
      <c r="C32" s="85" t="s">
        <v>202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92">
        <f t="shared" si="0"/>
        <v>0</v>
      </c>
      <c r="AG32" s="92">
        <f t="shared" si="1"/>
        <v>0</v>
      </c>
      <c r="AH32" s="92">
        <f t="shared" si="2"/>
        <v>0</v>
      </c>
    </row>
    <row r="33" spans="1:34" ht="24.75" customHeight="1">
      <c r="A33" s="254"/>
      <c r="B33" s="194" t="s">
        <v>215</v>
      </c>
      <c r="C33" s="90" t="s">
        <v>201</v>
      </c>
      <c r="D33" s="64">
        <f>+D17+D19+D21+D23+D25+D27+D29+D31</f>
        <v>0</v>
      </c>
      <c r="E33" s="64">
        <f aca="true" t="shared" si="3" ref="E33:AH33">+E17+E19+E21+E23+E25+E27+E29+E31</f>
        <v>0</v>
      </c>
      <c r="F33" s="64">
        <f t="shared" si="3"/>
        <v>0</v>
      </c>
      <c r="G33" s="64">
        <f t="shared" si="3"/>
        <v>0</v>
      </c>
      <c r="H33" s="64">
        <f t="shared" si="3"/>
        <v>27</v>
      </c>
      <c r="I33" s="64">
        <f t="shared" si="3"/>
        <v>11</v>
      </c>
      <c r="J33" s="64">
        <f t="shared" si="3"/>
        <v>0</v>
      </c>
      <c r="K33" s="64">
        <f t="shared" si="3"/>
        <v>0</v>
      </c>
      <c r="L33" s="64">
        <f t="shared" si="3"/>
        <v>1</v>
      </c>
      <c r="M33" s="64">
        <f t="shared" si="3"/>
        <v>0</v>
      </c>
      <c r="N33" s="64">
        <f t="shared" si="3"/>
        <v>0</v>
      </c>
      <c r="O33" s="64">
        <f t="shared" si="3"/>
        <v>0</v>
      </c>
      <c r="P33" s="64">
        <f t="shared" si="3"/>
        <v>0</v>
      </c>
      <c r="Q33" s="64">
        <f t="shared" si="3"/>
        <v>0</v>
      </c>
      <c r="R33" s="64">
        <f t="shared" si="3"/>
        <v>0</v>
      </c>
      <c r="S33" s="64">
        <f t="shared" si="3"/>
        <v>0</v>
      </c>
      <c r="T33" s="64">
        <f t="shared" si="3"/>
        <v>0</v>
      </c>
      <c r="U33" s="64">
        <f t="shared" si="3"/>
        <v>0</v>
      </c>
      <c r="V33" s="64">
        <f t="shared" si="3"/>
        <v>0</v>
      </c>
      <c r="W33" s="64">
        <f t="shared" si="3"/>
        <v>0</v>
      </c>
      <c r="X33" s="64">
        <f t="shared" si="3"/>
        <v>0</v>
      </c>
      <c r="Y33" s="64">
        <f t="shared" si="3"/>
        <v>0</v>
      </c>
      <c r="Z33" s="64">
        <f t="shared" si="3"/>
        <v>0</v>
      </c>
      <c r="AA33" s="64">
        <f t="shared" si="3"/>
        <v>0</v>
      </c>
      <c r="AB33" s="64">
        <f t="shared" si="3"/>
        <v>0</v>
      </c>
      <c r="AC33" s="64">
        <f t="shared" si="3"/>
        <v>0</v>
      </c>
      <c r="AD33" s="64">
        <f t="shared" si="3"/>
        <v>0</v>
      </c>
      <c r="AE33" s="64">
        <f t="shared" si="3"/>
        <v>0</v>
      </c>
      <c r="AF33" s="92">
        <f t="shared" si="3"/>
        <v>28</v>
      </c>
      <c r="AG33" s="92">
        <f t="shared" si="3"/>
        <v>11</v>
      </c>
      <c r="AH33" s="92">
        <f t="shared" si="3"/>
        <v>39</v>
      </c>
    </row>
    <row r="34" spans="1:34" ht="24.75" customHeight="1">
      <c r="A34" s="261"/>
      <c r="B34" s="196"/>
      <c r="C34" s="90" t="s">
        <v>202</v>
      </c>
      <c r="D34" s="64">
        <f>+D18+D20+D22+D24+D26+D28+D30+D32</f>
        <v>1</v>
      </c>
      <c r="E34" s="64">
        <f aca="true" t="shared" si="4" ref="E34:AH34">+E18+E20+E22+E24+E26+E28+E30+E32</f>
        <v>0</v>
      </c>
      <c r="F34" s="64">
        <f t="shared" si="4"/>
        <v>0</v>
      </c>
      <c r="G34" s="64">
        <f t="shared" si="4"/>
        <v>0</v>
      </c>
      <c r="H34" s="64">
        <f t="shared" si="4"/>
        <v>1</v>
      </c>
      <c r="I34" s="64">
        <f t="shared" si="4"/>
        <v>1</v>
      </c>
      <c r="J34" s="64">
        <f t="shared" si="4"/>
        <v>1</v>
      </c>
      <c r="K34" s="64">
        <f t="shared" si="4"/>
        <v>0</v>
      </c>
      <c r="L34" s="64">
        <f t="shared" si="4"/>
        <v>0</v>
      </c>
      <c r="M34" s="64">
        <f t="shared" si="4"/>
        <v>0</v>
      </c>
      <c r="N34" s="64">
        <f t="shared" si="4"/>
        <v>0</v>
      </c>
      <c r="O34" s="64">
        <f t="shared" si="4"/>
        <v>0</v>
      </c>
      <c r="P34" s="64">
        <f t="shared" si="4"/>
        <v>0</v>
      </c>
      <c r="Q34" s="64">
        <f t="shared" si="4"/>
        <v>0</v>
      </c>
      <c r="R34" s="64">
        <f t="shared" si="4"/>
        <v>0</v>
      </c>
      <c r="S34" s="64">
        <f t="shared" si="4"/>
        <v>0</v>
      </c>
      <c r="T34" s="64">
        <f t="shared" si="4"/>
        <v>1</v>
      </c>
      <c r="U34" s="64">
        <f t="shared" si="4"/>
        <v>1</v>
      </c>
      <c r="V34" s="64">
        <f t="shared" si="4"/>
        <v>0</v>
      </c>
      <c r="W34" s="64">
        <f t="shared" si="4"/>
        <v>0</v>
      </c>
      <c r="X34" s="64">
        <f t="shared" si="4"/>
        <v>0</v>
      </c>
      <c r="Y34" s="64">
        <f t="shared" si="4"/>
        <v>0</v>
      </c>
      <c r="Z34" s="64">
        <f t="shared" si="4"/>
        <v>0</v>
      </c>
      <c r="AA34" s="64">
        <f t="shared" si="4"/>
        <v>0</v>
      </c>
      <c r="AB34" s="64">
        <f t="shared" si="4"/>
        <v>0</v>
      </c>
      <c r="AC34" s="64">
        <f t="shared" si="4"/>
        <v>0</v>
      </c>
      <c r="AD34" s="64">
        <f t="shared" si="4"/>
        <v>0</v>
      </c>
      <c r="AE34" s="64">
        <f t="shared" si="4"/>
        <v>0</v>
      </c>
      <c r="AF34" s="92">
        <f t="shared" si="4"/>
        <v>4</v>
      </c>
      <c r="AG34" s="92">
        <f t="shared" si="4"/>
        <v>2</v>
      </c>
      <c r="AH34" s="92">
        <f t="shared" si="4"/>
        <v>6</v>
      </c>
    </row>
    <row r="35" spans="1:34" ht="24.75" customHeight="1">
      <c r="A35" s="121" t="s">
        <v>216</v>
      </c>
      <c r="B35" s="121"/>
      <c r="C35" s="85" t="s">
        <v>201</v>
      </c>
      <c r="D35" s="43">
        <v>4</v>
      </c>
      <c r="E35" s="43">
        <v>1</v>
      </c>
      <c r="F35" s="43">
        <v>0</v>
      </c>
      <c r="G35" s="43">
        <v>0</v>
      </c>
      <c r="H35" s="43">
        <v>82</v>
      </c>
      <c r="I35" s="43">
        <v>69</v>
      </c>
      <c r="J35" s="43">
        <v>3</v>
      </c>
      <c r="K35" s="43">
        <v>2</v>
      </c>
      <c r="L35" s="43">
        <v>27</v>
      </c>
      <c r="M35" s="43">
        <v>21</v>
      </c>
      <c r="N35" s="43">
        <v>1</v>
      </c>
      <c r="O35" s="43">
        <v>0</v>
      </c>
      <c r="P35" s="43">
        <v>1</v>
      </c>
      <c r="Q35" s="43">
        <v>3</v>
      </c>
      <c r="R35" s="43">
        <v>2</v>
      </c>
      <c r="S35" s="43">
        <v>0</v>
      </c>
      <c r="T35" s="43">
        <v>75</v>
      </c>
      <c r="U35" s="43">
        <v>34</v>
      </c>
      <c r="V35" s="43">
        <v>16</v>
      </c>
      <c r="W35" s="43">
        <v>9</v>
      </c>
      <c r="X35" s="43">
        <v>14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92">
        <f>AD35+AB35+Z35+X35+V35+T35+R35+P35+N35+L35+J35+H35+F35+D35</f>
        <v>225</v>
      </c>
      <c r="AG35" s="92">
        <f>AE35+AC35+AA35+Y35+W35+U35+S35+Q35+O35+M35+K35+I35+G35+E35</f>
        <v>139</v>
      </c>
      <c r="AH35" s="92">
        <f>AG35+AF35</f>
        <v>364</v>
      </c>
    </row>
    <row r="36" spans="1:34" ht="24.75" customHeight="1">
      <c r="A36" s="121"/>
      <c r="B36" s="121"/>
      <c r="C36" s="85" t="s">
        <v>202</v>
      </c>
      <c r="D36" s="43">
        <v>5</v>
      </c>
      <c r="E36" s="43">
        <v>0</v>
      </c>
      <c r="F36" s="43">
        <v>0</v>
      </c>
      <c r="G36" s="43">
        <v>0</v>
      </c>
      <c r="H36" s="43">
        <v>16</v>
      </c>
      <c r="I36" s="43">
        <v>3</v>
      </c>
      <c r="J36" s="43">
        <v>4</v>
      </c>
      <c r="K36" s="43">
        <v>0</v>
      </c>
      <c r="L36" s="43">
        <v>10</v>
      </c>
      <c r="M36" s="43">
        <v>0</v>
      </c>
      <c r="N36" s="43">
        <v>1</v>
      </c>
      <c r="O36" s="43">
        <v>0</v>
      </c>
      <c r="P36" s="43">
        <v>0</v>
      </c>
      <c r="Q36" s="43">
        <v>0</v>
      </c>
      <c r="R36" s="43">
        <v>1</v>
      </c>
      <c r="S36" s="43">
        <v>0</v>
      </c>
      <c r="T36" s="43">
        <v>15</v>
      </c>
      <c r="U36" s="43">
        <v>3</v>
      </c>
      <c r="V36" s="43">
        <v>5</v>
      </c>
      <c r="W36" s="43">
        <v>0</v>
      </c>
      <c r="X36" s="43">
        <v>7</v>
      </c>
      <c r="Y36" s="43">
        <v>2</v>
      </c>
      <c r="Z36" s="43">
        <v>0</v>
      </c>
      <c r="AA36" s="43">
        <v>0</v>
      </c>
      <c r="AB36" s="43">
        <v>0</v>
      </c>
      <c r="AC36" s="43">
        <v>0</v>
      </c>
      <c r="AD36" s="43">
        <v>1</v>
      </c>
      <c r="AE36" s="43">
        <v>0</v>
      </c>
      <c r="AF36" s="92">
        <f aca="true" t="shared" si="5" ref="AF36:AF95">AD36+AB36+Z36+X36+V36+T36+R36+P36+N36+L36+J36+H36+F36+D36</f>
        <v>65</v>
      </c>
      <c r="AG36" s="92">
        <f aca="true" t="shared" si="6" ref="AG36:AG95">AE36+AC36+AA36+Y36+W36+U36+S36+Q36+O36+M36+K36+I36+G36+E36</f>
        <v>8</v>
      </c>
      <c r="AH36" s="92">
        <f aca="true" t="shared" si="7" ref="AH36:AH95">AG36+AF36</f>
        <v>73</v>
      </c>
    </row>
    <row r="37" spans="1:34" ht="24.75" customHeight="1">
      <c r="A37" s="121" t="s">
        <v>217</v>
      </c>
      <c r="B37" s="121"/>
      <c r="C37" s="85" t="s">
        <v>201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3</v>
      </c>
      <c r="K37" s="43">
        <v>21</v>
      </c>
      <c r="L37" s="43">
        <v>0</v>
      </c>
      <c r="M37" s="43">
        <v>0</v>
      </c>
      <c r="N37" s="43">
        <v>1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3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92">
        <f t="shared" si="5"/>
        <v>4</v>
      </c>
      <c r="AG37" s="92">
        <f t="shared" si="6"/>
        <v>24</v>
      </c>
      <c r="AH37" s="92">
        <f t="shared" si="7"/>
        <v>28</v>
      </c>
    </row>
    <row r="38" spans="1:34" ht="24.75" customHeight="1" thickBot="1">
      <c r="A38" s="121"/>
      <c r="B38" s="121"/>
      <c r="C38" s="85" t="s">
        <v>202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92">
        <f t="shared" si="5"/>
        <v>0</v>
      </c>
      <c r="AG38" s="92">
        <f t="shared" si="6"/>
        <v>0</v>
      </c>
      <c r="AH38" s="92">
        <f t="shared" si="7"/>
        <v>0</v>
      </c>
    </row>
    <row r="39" spans="1:34" ht="24.75" customHeight="1">
      <c r="A39" s="253" t="s">
        <v>218</v>
      </c>
      <c r="B39" s="139" t="s">
        <v>219</v>
      </c>
      <c r="C39" s="85" t="s">
        <v>201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6</v>
      </c>
      <c r="K39" s="43">
        <v>5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1</v>
      </c>
      <c r="S39" s="43">
        <v>0</v>
      </c>
      <c r="T39" s="43">
        <v>2</v>
      </c>
      <c r="U39" s="43">
        <v>0</v>
      </c>
      <c r="V39" s="43">
        <v>0</v>
      </c>
      <c r="W39" s="43">
        <v>0</v>
      </c>
      <c r="X39" s="43">
        <v>0</v>
      </c>
      <c r="Y39" s="43">
        <v>1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92">
        <f t="shared" si="5"/>
        <v>9</v>
      </c>
      <c r="AG39" s="92">
        <f t="shared" si="6"/>
        <v>6</v>
      </c>
      <c r="AH39" s="92">
        <f t="shared" si="7"/>
        <v>15</v>
      </c>
    </row>
    <row r="40" spans="1:34" ht="24.75" customHeight="1">
      <c r="A40" s="254"/>
      <c r="B40" s="140"/>
      <c r="C40" s="85" t="s">
        <v>202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1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92">
        <f t="shared" si="5"/>
        <v>1</v>
      </c>
      <c r="AG40" s="92">
        <f t="shared" si="6"/>
        <v>0</v>
      </c>
      <c r="AH40" s="92">
        <f t="shared" si="7"/>
        <v>1</v>
      </c>
    </row>
    <row r="41" spans="1:34" ht="24.75" customHeight="1">
      <c r="A41" s="254"/>
      <c r="B41" s="139" t="s">
        <v>220</v>
      </c>
      <c r="C41" s="85" t="s">
        <v>201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3</v>
      </c>
      <c r="K41" s="43">
        <v>2</v>
      </c>
      <c r="L41" s="43">
        <v>0</v>
      </c>
      <c r="M41" s="43">
        <v>0</v>
      </c>
      <c r="N41" s="43">
        <v>1</v>
      </c>
      <c r="O41" s="43">
        <v>0</v>
      </c>
      <c r="P41" s="43">
        <v>0</v>
      </c>
      <c r="Q41" s="43">
        <v>1</v>
      </c>
      <c r="R41" s="43">
        <v>0</v>
      </c>
      <c r="S41" s="43">
        <v>2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92">
        <f t="shared" si="5"/>
        <v>4</v>
      </c>
      <c r="AG41" s="92">
        <f t="shared" si="6"/>
        <v>5</v>
      </c>
      <c r="AH41" s="92">
        <f t="shared" si="7"/>
        <v>9</v>
      </c>
    </row>
    <row r="42" spans="1:34" ht="24.75" customHeight="1">
      <c r="A42" s="254"/>
      <c r="B42" s="140"/>
      <c r="C42" s="85" t="s">
        <v>202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1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92">
        <f t="shared" si="5"/>
        <v>0</v>
      </c>
      <c r="AG42" s="92">
        <f t="shared" si="6"/>
        <v>1</v>
      </c>
      <c r="AH42" s="92">
        <f t="shared" si="7"/>
        <v>1</v>
      </c>
    </row>
    <row r="43" spans="1:34" ht="24.75" customHeight="1">
      <c r="A43" s="254"/>
      <c r="B43" s="139" t="s">
        <v>221</v>
      </c>
      <c r="C43" s="85" t="s">
        <v>201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1</v>
      </c>
      <c r="K43" s="43">
        <v>3</v>
      </c>
      <c r="L43" s="43">
        <v>0</v>
      </c>
      <c r="M43" s="43">
        <v>0</v>
      </c>
      <c r="N43" s="43">
        <v>2</v>
      </c>
      <c r="O43" s="43">
        <v>2</v>
      </c>
      <c r="P43" s="43">
        <v>0</v>
      </c>
      <c r="Q43" s="43">
        <v>0</v>
      </c>
      <c r="R43" s="43">
        <v>0</v>
      </c>
      <c r="S43" s="43">
        <v>2</v>
      </c>
      <c r="T43" s="43">
        <v>0</v>
      </c>
      <c r="U43" s="43">
        <v>0</v>
      </c>
      <c r="V43" s="43">
        <v>0</v>
      </c>
      <c r="W43" s="43">
        <v>1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92">
        <f t="shared" si="5"/>
        <v>3</v>
      </c>
      <c r="AG43" s="92">
        <f t="shared" si="6"/>
        <v>8</v>
      </c>
      <c r="AH43" s="92">
        <f t="shared" si="7"/>
        <v>11</v>
      </c>
    </row>
    <row r="44" spans="1:36" ht="24.75" customHeight="1">
      <c r="A44" s="254"/>
      <c r="B44" s="140"/>
      <c r="C44" s="85" t="s">
        <v>202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92">
        <f t="shared" si="5"/>
        <v>0</v>
      </c>
      <c r="AG44" s="92">
        <f t="shared" si="6"/>
        <v>0</v>
      </c>
      <c r="AH44" s="92">
        <f t="shared" si="7"/>
        <v>0</v>
      </c>
      <c r="AI44" s="255"/>
      <c r="AJ44" s="256"/>
    </row>
    <row r="45" spans="1:34" ht="24.75" customHeight="1">
      <c r="A45" s="254"/>
      <c r="B45" s="139" t="s">
        <v>222</v>
      </c>
      <c r="C45" s="85" t="s">
        <v>201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6</v>
      </c>
      <c r="K45" s="43">
        <v>1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92">
        <f t="shared" si="5"/>
        <v>6</v>
      </c>
      <c r="AG45" s="92">
        <f t="shared" si="6"/>
        <v>1</v>
      </c>
      <c r="AH45" s="92">
        <f t="shared" si="7"/>
        <v>7</v>
      </c>
    </row>
    <row r="46" spans="1:34" ht="24.75" customHeight="1">
      <c r="A46" s="254"/>
      <c r="B46" s="140"/>
      <c r="C46" s="85" t="s">
        <v>202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1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92">
        <f t="shared" si="5"/>
        <v>0</v>
      </c>
      <c r="AG46" s="92">
        <f t="shared" si="6"/>
        <v>1</v>
      </c>
      <c r="AH46" s="92">
        <f t="shared" si="7"/>
        <v>1</v>
      </c>
    </row>
    <row r="47" spans="1:34" ht="24.75" customHeight="1">
      <c r="A47" s="254"/>
      <c r="B47" s="139" t="s">
        <v>52</v>
      </c>
      <c r="C47" s="85" t="s">
        <v>201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6</v>
      </c>
      <c r="K47" s="43">
        <v>2</v>
      </c>
      <c r="L47" s="43">
        <v>1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1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92">
        <f t="shared" si="5"/>
        <v>7</v>
      </c>
      <c r="AG47" s="92">
        <f t="shared" si="6"/>
        <v>3</v>
      </c>
      <c r="AH47" s="92">
        <f t="shared" si="7"/>
        <v>10</v>
      </c>
    </row>
    <row r="48" spans="1:34" ht="24.75" customHeight="1">
      <c r="A48" s="254"/>
      <c r="B48" s="140"/>
      <c r="C48" s="85" t="s">
        <v>202</v>
      </c>
      <c r="D48" s="43">
        <v>0</v>
      </c>
      <c r="E48" s="43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92">
        <f t="shared" si="5"/>
        <v>0</v>
      </c>
      <c r="AG48" s="92">
        <f t="shared" si="6"/>
        <v>0</v>
      </c>
      <c r="AH48" s="92">
        <f t="shared" si="7"/>
        <v>0</v>
      </c>
    </row>
    <row r="49" spans="1:34" ht="24.75" customHeight="1">
      <c r="A49" s="254"/>
      <c r="B49" s="139" t="s">
        <v>223</v>
      </c>
      <c r="C49" s="85" t="s">
        <v>201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5</v>
      </c>
      <c r="K49" s="43">
        <v>1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1</v>
      </c>
      <c r="S49" s="43">
        <v>0</v>
      </c>
      <c r="T49" s="43">
        <v>0</v>
      </c>
      <c r="U49" s="43">
        <v>0</v>
      </c>
      <c r="V49" s="43">
        <v>0</v>
      </c>
      <c r="W49" s="43">
        <v>1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92">
        <f t="shared" si="5"/>
        <v>6</v>
      </c>
      <c r="AG49" s="92">
        <f t="shared" si="6"/>
        <v>2</v>
      </c>
      <c r="AH49" s="92">
        <f t="shared" si="7"/>
        <v>8</v>
      </c>
    </row>
    <row r="50" spans="1:34" ht="24.75" customHeight="1">
      <c r="A50" s="254"/>
      <c r="B50" s="140"/>
      <c r="C50" s="85" t="s">
        <v>202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1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92">
        <f t="shared" si="5"/>
        <v>1</v>
      </c>
      <c r="AG50" s="92">
        <f t="shared" si="6"/>
        <v>0</v>
      </c>
      <c r="AH50" s="92">
        <f t="shared" si="7"/>
        <v>1</v>
      </c>
    </row>
    <row r="51" spans="1:34" ht="24.75" customHeight="1">
      <c r="A51" s="254"/>
      <c r="B51" s="122" t="s">
        <v>36</v>
      </c>
      <c r="C51" s="90" t="s">
        <v>201</v>
      </c>
      <c r="D51" s="64">
        <f>+D39+D41+D43+D45+D47+D49</f>
        <v>0</v>
      </c>
      <c r="E51" s="64">
        <f aca="true" t="shared" si="8" ref="E51:AE51">+E39+E41+E43+E45+E47+E49</f>
        <v>0</v>
      </c>
      <c r="F51" s="64">
        <f>+F39+F41+F43+F45+F47+F49</f>
        <v>0</v>
      </c>
      <c r="G51" s="64">
        <f>+G39+G41+G43+G45+G47+G49</f>
        <v>0</v>
      </c>
      <c r="H51" s="64">
        <f t="shared" si="8"/>
        <v>0</v>
      </c>
      <c r="I51" s="64">
        <f t="shared" si="8"/>
        <v>0</v>
      </c>
      <c r="J51" s="64">
        <f t="shared" si="8"/>
        <v>27</v>
      </c>
      <c r="K51" s="64">
        <f t="shared" si="8"/>
        <v>14</v>
      </c>
      <c r="L51" s="64">
        <f t="shared" si="8"/>
        <v>1</v>
      </c>
      <c r="M51" s="64">
        <f t="shared" si="8"/>
        <v>0</v>
      </c>
      <c r="N51" s="64">
        <f t="shared" si="8"/>
        <v>3</v>
      </c>
      <c r="O51" s="64">
        <f t="shared" si="8"/>
        <v>2</v>
      </c>
      <c r="P51" s="64">
        <f t="shared" si="8"/>
        <v>0</v>
      </c>
      <c r="Q51" s="64">
        <f t="shared" si="8"/>
        <v>1</v>
      </c>
      <c r="R51" s="64">
        <f t="shared" si="8"/>
        <v>2</v>
      </c>
      <c r="S51" s="64">
        <f t="shared" si="8"/>
        <v>4</v>
      </c>
      <c r="T51" s="64">
        <f t="shared" si="8"/>
        <v>2</v>
      </c>
      <c r="U51" s="64">
        <f t="shared" si="8"/>
        <v>1</v>
      </c>
      <c r="V51" s="64">
        <f t="shared" si="8"/>
        <v>0</v>
      </c>
      <c r="W51" s="64">
        <f t="shared" si="8"/>
        <v>2</v>
      </c>
      <c r="X51" s="64">
        <f t="shared" si="8"/>
        <v>0</v>
      </c>
      <c r="Y51" s="64">
        <f t="shared" si="8"/>
        <v>1</v>
      </c>
      <c r="Z51" s="64">
        <f t="shared" si="8"/>
        <v>0</v>
      </c>
      <c r="AA51" s="64">
        <f t="shared" si="8"/>
        <v>0</v>
      </c>
      <c r="AB51" s="64">
        <f t="shared" si="8"/>
        <v>0</v>
      </c>
      <c r="AC51" s="64">
        <f t="shared" si="8"/>
        <v>0</v>
      </c>
      <c r="AD51" s="64">
        <f t="shared" si="8"/>
        <v>0</v>
      </c>
      <c r="AE51" s="64">
        <f t="shared" si="8"/>
        <v>0</v>
      </c>
      <c r="AF51" s="92">
        <f aca="true" t="shared" si="9" ref="AF51:AH52">+AF39+AF41+AF43+AF45+AF47+AF49</f>
        <v>35</v>
      </c>
      <c r="AG51" s="92">
        <f t="shared" si="9"/>
        <v>25</v>
      </c>
      <c r="AH51" s="92">
        <f t="shared" si="9"/>
        <v>60</v>
      </c>
    </row>
    <row r="52" spans="1:34" ht="24.75" customHeight="1">
      <c r="A52" s="254"/>
      <c r="B52" s="123"/>
      <c r="C52" s="90" t="s">
        <v>202</v>
      </c>
      <c r="D52" s="64">
        <f>+D40+D42+D44+D46+D48+D50</f>
        <v>0</v>
      </c>
      <c r="E52" s="64">
        <f aca="true" t="shared" si="10" ref="E52:AE52">+E40+E42+E44+E46+E48+E50</f>
        <v>0</v>
      </c>
      <c r="F52" s="64">
        <f>+F40+F42+F44+F46+F48+F50</f>
        <v>0</v>
      </c>
      <c r="G52" s="64">
        <f>+G40+G42+G44+G46+G48+G50</f>
        <v>0</v>
      </c>
      <c r="H52" s="64">
        <f t="shared" si="10"/>
        <v>0</v>
      </c>
      <c r="I52" s="64">
        <f t="shared" si="10"/>
        <v>0</v>
      </c>
      <c r="J52" s="64">
        <f t="shared" si="10"/>
        <v>1</v>
      </c>
      <c r="K52" s="64">
        <f t="shared" si="10"/>
        <v>1</v>
      </c>
      <c r="L52" s="64">
        <f t="shared" si="10"/>
        <v>0</v>
      </c>
      <c r="M52" s="64">
        <f t="shared" si="10"/>
        <v>0</v>
      </c>
      <c r="N52" s="64">
        <f t="shared" si="10"/>
        <v>0</v>
      </c>
      <c r="O52" s="64">
        <f t="shared" si="10"/>
        <v>0</v>
      </c>
      <c r="P52" s="64">
        <f t="shared" si="10"/>
        <v>0</v>
      </c>
      <c r="Q52" s="64">
        <f t="shared" si="10"/>
        <v>0</v>
      </c>
      <c r="R52" s="64">
        <f t="shared" si="10"/>
        <v>0</v>
      </c>
      <c r="S52" s="64">
        <f t="shared" si="10"/>
        <v>0</v>
      </c>
      <c r="T52" s="64">
        <f t="shared" si="10"/>
        <v>0</v>
      </c>
      <c r="U52" s="64">
        <f t="shared" si="10"/>
        <v>1</v>
      </c>
      <c r="V52" s="64">
        <f t="shared" si="10"/>
        <v>1</v>
      </c>
      <c r="W52" s="64">
        <f t="shared" si="10"/>
        <v>0</v>
      </c>
      <c r="X52" s="64">
        <f t="shared" si="10"/>
        <v>0</v>
      </c>
      <c r="Y52" s="64">
        <f t="shared" si="10"/>
        <v>0</v>
      </c>
      <c r="Z52" s="64">
        <f t="shared" si="10"/>
        <v>0</v>
      </c>
      <c r="AA52" s="64">
        <f t="shared" si="10"/>
        <v>0</v>
      </c>
      <c r="AB52" s="64">
        <f t="shared" si="10"/>
        <v>0</v>
      </c>
      <c r="AC52" s="64">
        <f t="shared" si="10"/>
        <v>0</v>
      </c>
      <c r="AD52" s="64">
        <f t="shared" si="10"/>
        <v>0</v>
      </c>
      <c r="AE52" s="64">
        <f t="shared" si="10"/>
        <v>0</v>
      </c>
      <c r="AF52" s="92">
        <f t="shared" si="9"/>
        <v>2</v>
      </c>
      <c r="AG52" s="92">
        <f t="shared" si="9"/>
        <v>2</v>
      </c>
      <c r="AH52" s="92">
        <f t="shared" si="9"/>
        <v>4</v>
      </c>
    </row>
    <row r="53" spans="1:34" ht="24.75" customHeight="1">
      <c r="A53" s="121" t="s">
        <v>20</v>
      </c>
      <c r="B53" s="121"/>
      <c r="C53" s="85" t="s">
        <v>201</v>
      </c>
      <c r="D53" s="43">
        <v>0</v>
      </c>
      <c r="E53" s="43">
        <v>0</v>
      </c>
      <c r="F53" s="43">
        <v>0</v>
      </c>
      <c r="G53" s="43">
        <v>0</v>
      </c>
      <c r="H53" s="43">
        <v>27</v>
      </c>
      <c r="I53" s="43">
        <v>15</v>
      </c>
      <c r="J53" s="43">
        <v>0</v>
      </c>
      <c r="K53" s="43">
        <v>0</v>
      </c>
      <c r="L53" s="43">
        <v>2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4</v>
      </c>
      <c r="U53" s="43">
        <v>0</v>
      </c>
      <c r="V53" s="43">
        <v>1</v>
      </c>
      <c r="W53" s="43">
        <v>0</v>
      </c>
      <c r="X53" s="43">
        <v>1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92">
        <f t="shared" si="5"/>
        <v>35</v>
      </c>
      <c r="AG53" s="92">
        <f t="shared" si="6"/>
        <v>15</v>
      </c>
      <c r="AH53" s="92">
        <f t="shared" si="7"/>
        <v>50</v>
      </c>
    </row>
    <row r="54" spans="1:36" ht="24.75" customHeight="1" thickBot="1">
      <c r="A54" s="121"/>
      <c r="B54" s="121"/>
      <c r="C54" s="85" t="s">
        <v>202</v>
      </c>
      <c r="D54" s="43">
        <v>0</v>
      </c>
      <c r="E54" s="43">
        <v>0</v>
      </c>
      <c r="F54" s="43">
        <v>0</v>
      </c>
      <c r="G54" s="43">
        <v>0</v>
      </c>
      <c r="H54" s="43">
        <v>8</v>
      </c>
      <c r="I54" s="43">
        <v>5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92">
        <f t="shared" si="5"/>
        <v>8</v>
      </c>
      <c r="AG54" s="92">
        <f t="shared" si="6"/>
        <v>5</v>
      </c>
      <c r="AH54" s="92">
        <f t="shared" si="7"/>
        <v>13</v>
      </c>
      <c r="AI54" s="87"/>
      <c r="AJ54" s="88"/>
    </row>
    <row r="55" spans="1:34" ht="24.75" customHeight="1">
      <c r="A55" s="253" t="s">
        <v>224</v>
      </c>
      <c r="B55" s="188" t="s">
        <v>225</v>
      </c>
      <c r="C55" s="85" t="s">
        <v>201</v>
      </c>
      <c r="D55" s="43">
        <v>1</v>
      </c>
      <c r="E55" s="43">
        <v>0</v>
      </c>
      <c r="F55" s="43">
        <v>0</v>
      </c>
      <c r="G55" s="43">
        <v>0</v>
      </c>
      <c r="H55" s="43">
        <v>100</v>
      </c>
      <c r="I55" s="43">
        <v>104</v>
      </c>
      <c r="J55" s="43">
        <v>4</v>
      </c>
      <c r="K55" s="43">
        <v>3</v>
      </c>
      <c r="L55" s="43">
        <v>5</v>
      </c>
      <c r="M55" s="43">
        <v>3</v>
      </c>
      <c r="N55" s="43">
        <v>2</v>
      </c>
      <c r="O55" s="43">
        <v>2</v>
      </c>
      <c r="P55" s="43">
        <v>0</v>
      </c>
      <c r="Q55" s="43">
        <v>1</v>
      </c>
      <c r="R55" s="43">
        <v>19</v>
      </c>
      <c r="S55" s="43">
        <v>13</v>
      </c>
      <c r="T55" s="43">
        <v>28</v>
      </c>
      <c r="U55" s="43">
        <v>24</v>
      </c>
      <c r="V55" s="43">
        <v>10</v>
      </c>
      <c r="W55" s="43">
        <v>7</v>
      </c>
      <c r="X55" s="43">
        <v>12</v>
      </c>
      <c r="Y55" s="43">
        <v>7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92">
        <f t="shared" si="5"/>
        <v>181</v>
      </c>
      <c r="AG55" s="92">
        <f t="shared" si="6"/>
        <v>164</v>
      </c>
      <c r="AH55" s="92">
        <f t="shared" si="7"/>
        <v>345</v>
      </c>
    </row>
    <row r="56" spans="1:34" ht="24.75" customHeight="1">
      <c r="A56" s="254"/>
      <c r="B56" s="190"/>
      <c r="C56" s="85" t="s">
        <v>202</v>
      </c>
      <c r="D56" s="43">
        <v>0</v>
      </c>
      <c r="E56" s="43">
        <v>0</v>
      </c>
      <c r="F56" s="43">
        <v>0</v>
      </c>
      <c r="G56" s="43">
        <v>0</v>
      </c>
      <c r="H56" s="43">
        <v>15</v>
      </c>
      <c r="I56" s="43">
        <v>13</v>
      </c>
      <c r="J56" s="43">
        <v>1</v>
      </c>
      <c r="K56" s="43">
        <v>2</v>
      </c>
      <c r="L56" s="43">
        <v>1</v>
      </c>
      <c r="M56" s="43">
        <v>1</v>
      </c>
      <c r="N56" s="43">
        <v>0</v>
      </c>
      <c r="O56" s="43">
        <v>0</v>
      </c>
      <c r="P56" s="43">
        <v>0</v>
      </c>
      <c r="Q56" s="43">
        <v>1</v>
      </c>
      <c r="R56" s="43">
        <v>0</v>
      </c>
      <c r="S56" s="43">
        <v>1</v>
      </c>
      <c r="T56" s="43">
        <v>0</v>
      </c>
      <c r="U56" s="43">
        <v>0</v>
      </c>
      <c r="V56" s="43">
        <v>1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92">
        <f t="shared" si="5"/>
        <v>18</v>
      </c>
      <c r="AG56" s="92">
        <f t="shared" si="6"/>
        <v>18</v>
      </c>
      <c r="AH56" s="92">
        <f t="shared" si="7"/>
        <v>36</v>
      </c>
    </row>
    <row r="57" spans="1:34" ht="24.75" customHeight="1">
      <c r="A57" s="254"/>
      <c r="B57" s="188" t="s">
        <v>226</v>
      </c>
      <c r="C57" s="85" t="s">
        <v>201</v>
      </c>
      <c r="D57" s="43">
        <v>1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52</v>
      </c>
      <c r="K57" s="43">
        <v>59</v>
      </c>
      <c r="L57" s="43">
        <v>0</v>
      </c>
      <c r="M57" s="43">
        <v>1</v>
      </c>
      <c r="N57" s="43">
        <v>2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2</v>
      </c>
      <c r="U57" s="43">
        <v>0</v>
      </c>
      <c r="V57" s="43">
        <v>7</v>
      </c>
      <c r="W57" s="43">
        <v>8</v>
      </c>
      <c r="X57" s="43">
        <v>0</v>
      </c>
      <c r="Y57" s="43">
        <v>0</v>
      </c>
      <c r="Z57" s="43">
        <v>1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92">
        <f t="shared" si="5"/>
        <v>65</v>
      </c>
      <c r="AG57" s="92">
        <f t="shared" si="6"/>
        <v>68</v>
      </c>
      <c r="AH57" s="92">
        <f t="shared" si="7"/>
        <v>133</v>
      </c>
    </row>
    <row r="58" spans="1:34" ht="24.75" customHeight="1">
      <c r="A58" s="254"/>
      <c r="B58" s="190"/>
      <c r="C58" s="85" t="s">
        <v>202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92">
        <f t="shared" si="5"/>
        <v>0</v>
      </c>
      <c r="AG58" s="92">
        <f t="shared" si="6"/>
        <v>0</v>
      </c>
      <c r="AH58" s="92">
        <f t="shared" si="7"/>
        <v>0</v>
      </c>
    </row>
    <row r="59" spans="1:34" ht="24.75" customHeight="1">
      <c r="A59" s="254"/>
      <c r="B59" s="188" t="s">
        <v>227</v>
      </c>
      <c r="C59" s="85" t="s">
        <v>201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4</v>
      </c>
      <c r="J59" s="43">
        <v>0</v>
      </c>
      <c r="K59" s="43">
        <v>0</v>
      </c>
      <c r="L59" s="43">
        <v>0</v>
      </c>
      <c r="M59" s="43">
        <v>0</v>
      </c>
      <c r="N59" s="43">
        <v>1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92">
        <f t="shared" si="5"/>
        <v>1</v>
      </c>
      <c r="AG59" s="92">
        <f t="shared" si="6"/>
        <v>4</v>
      </c>
      <c r="AH59" s="92">
        <f t="shared" si="7"/>
        <v>5</v>
      </c>
    </row>
    <row r="60" spans="1:34" ht="24.75" customHeight="1">
      <c r="A60" s="254"/>
      <c r="B60" s="190"/>
      <c r="C60" s="85" t="s">
        <v>202</v>
      </c>
      <c r="D60" s="43">
        <v>0</v>
      </c>
      <c r="E60" s="43">
        <v>0</v>
      </c>
      <c r="F60" s="43">
        <v>0</v>
      </c>
      <c r="G60" s="43">
        <v>0</v>
      </c>
      <c r="H60" s="43">
        <v>2</v>
      </c>
      <c r="I60" s="43">
        <v>1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92">
        <f t="shared" si="5"/>
        <v>2</v>
      </c>
      <c r="AG60" s="92">
        <f t="shared" si="6"/>
        <v>1</v>
      </c>
      <c r="AH60" s="92">
        <f t="shared" si="7"/>
        <v>3</v>
      </c>
    </row>
    <row r="61" spans="1:34" ht="24.75" customHeight="1">
      <c r="A61" s="254"/>
      <c r="B61" s="188" t="s">
        <v>228</v>
      </c>
      <c r="C61" s="85" t="s">
        <v>201</v>
      </c>
      <c r="D61" s="43">
        <v>1</v>
      </c>
      <c r="E61" s="43">
        <v>0</v>
      </c>
      <c r="F61" s="43">
        <v>0</v>
      </c>
      <c r="G61" s="43">
        <v>0</v>
      </c>
      <c r="H61" s="43">
        <v>15</v>
      </c>
      <c r="I61" s="43">
        <v>10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1</v>
      </c>
      <c r="U61" s="43">
        <v>0</v>
      </c>
      <c r="V61" s="43">
        <v>0</v>
      </c>
      <c r="W61" s="43">
        <v>0</v>
      </c>
      <c r="X61" s="43">
        <v>1</v>
      </c>
      <c r="Y61" s="43">
        <v>2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92">
        <f t="shared" si="5"/>
        <v>18</v>
      </c>
      <c r="AG61" s="92">
        <f t="shared" si="6"/>
        <v>12</v>
      </c>
      <c r="AH61" s="92">
        <f t="shared" si="7"/>
        <v>30</v>
      </c>
    </row>
    <row r="62" spans="1:34" ht="24.75" customHeight="1">
      <c r="A62" s="254"/>
      <c r="B62" s="190"/>
      <c r="C62" s="85" t="s">
        <v>202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92">
        <f t="shared" si="5"/>
        <v>0</v>
      </c>
      <c r="AG62" s="92">
        <f t="shared" si="6"/>
        <v>0</v>
      </c>
      <c r="AH62" s="92">
        <f t="shared" si="7"/>
        <v>0</v>
      </c>
    </row>
    <row r="63" spans="1:36" ht="24.75" customHeight="1">
      <c r="A63" s="254"/>
      <c r="B63" s="188" t="s">
        <v>229</v>
      </c>
      <c r="C63" s="85" t="s">
        <v>201</v>
      </c>
      <c r="D63" s="43">
        <v>0</v>
      </c>
      <c r="E63" s="43">
        <v>0</v>
      </c>
      <c r="F63" s="43">
        <v>0</v>
      </c>
      <c r="G63" s="43">
        <v>0</v>
      </c>
      <c r="H63" s="43">
        <v>1</v>
      </c>
      <c r="I63" s="43">
        <v>12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92">
        <f t="shared" si="5"/>
        <v>1</v>
      </c>
      <c r="AG63" s="92">
        <f t="shared" si="6"/>
        <v>12</v>
      </c>
      <c r="AH63" s="92">
        <f t="shared" si="7"/>
        <v>13</v>
      </c>
      <c r="AI63" s="255"/>
      <c r="AJ63" s="256"/>
    </row>
    <row r="64" spans="1:34" ht="24.75" customHeight="1">
      <c r="A64" s="254"/>
      <c r="B64" s="190"/>
      <c r="C64" s="85" t="s">
        <v>202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92">
        <f t="shared" si="5"/>
        <v>0</v>
      </c>
      <c r="AG64" s="92">
        <f t="shared" si="6"/>
        <v>0</v>
      </c>
      <c r="AH64" s="92">
        <f t="shared" si="7"/>
        <v>0</v>
      </c>
    </row>
    <row r="65" spans="1:34" ht="24.75" customHeight="1">
      <c r="A65" s="254"/>
      <c r="B65" s="194" t="s">
        <v>36</v>
      </c>
      <c r="C65" s="90" t="s">
        <v>201</v>
      </c>
      <c r="D65" s="64">
        <f>+D55+D57+D59+D61+D63</f>
        <v>3</v>
      </c>
      <c r="E65" s="64">
        <f aca="true" t="shared" si="11" ref="E65:AE65">+E55+E57+E59+E61+E63</f>
        <v>0</v>
      </c>
      <c r="F65" s="64">
        <f t="shared" si="11"/>
        <v>0</v>
      </c>
      <c r="G65" s="64">
        <f>+G55+G57+G59+G61+G63</f>
        <v>0</v>
      </c>
      <c r="H65" s="64">
        <f>+H55+H57+H59+H61+H63</f>
        <v>116</v>
      </c>
      <c r="I65" s="64">
        <f t="shared" si="11"/>
        <v>130</v>
      </c>
      <c r="J65" s="64">
        <f t="shared" si="11"/>
        <v>56</v>
      </c>
      <c r="K65" s="64">
        <f t="shared" si="11"/>
        <v>62</v>
      </c>
      <c r="L65" s="64">
        <f t="shared" si="11"/>
        <v>5</v>
      </c>
      <c r="M65" s="64">
        <f t="shared" si="11"/>
        <v>4</v>
      </c>
      <c r="N65" s="64">
        <f t="shared" si="11"/>
        <v>5</v>
      </c>
      <c r="O65" s="64">
        <f t="shared" si="11"/>
        <v>2</v>
      </c>
      <c r="P65" s="64">
        <f t="shared" si="11"/>
        <v>0</v>
      </c>
      <c r="Q65" s="64">
        <f t="shared" si="11"/>
        <v>1</v>
      </c>
      <c r="R65" s="64">
        <f t="shared" si="11"/>
        <v>19</v>
      </c>
      <c r="S65" s="64">
        <f t="shared" si="11"/>
        <v>13</v>
      </c>
      <c r="T65" s="64">
        <f t="shared" si="11"/>
        <v>31</v>
      </c>
      <c r="U65" s="64">
        <f t="shared" si="11"/>
        <v>24</v>
      </c>
      <c r="V65" s="64">
        <f t="shared" si="11"/>
        <v>17</v>
      </c>
      <c r="W65" s="64">
        <f t="shared" si="11"/>
        <v>15</v>
      </c>
      <c r="X65" s="64">
        <f t="shared" si="11"/>
        <v>13</v>
      </c>
      <c r="Y65" s="64">
        <f t="shared" si="11"/>
        <v>9</v>
      </c>
      <c r="Z65" s="64">
        <f t="shared" si="11"/>
        <v>1</v>
      </c>
      <c r="AA65" s="64">
        <f t="shared" si="11"/>
        <v>0</v>
      </c>
      <c r="AB65" s="64">
        <f t="shared" si="11"/>
        <v>0</v>
      </c>
      <c r="AC65" s="64">
        <f t="shared" si="11"/>
        <v>0</v>
      </c>
      <c r="AD65" s="64">
        <f t="shared" si="11"/>
        <v>0</v>
      </c>
      <c r="AE65" s="64">
        <f t="shared" si="11"/>
        <v>0</v>
      </c>
      <c r="AF65" s="92">
        <f aca="true" t="shared" si="12" ref="AF65:AH66">+AF55+AF57+AF59+AF61+AF63</f>
        <v>266</v>
      </c>
      <c r="AG65" s="92">
        <f t="shared" si="12"/>
        <v>260</v>
      </c>
      <c r="AH65" s="92">
        <f t="shared" si="12"/>
        <v>526</v>
      </c>
    </row>
    <row r="66" spans="1:34" ht="24.75" customHeight="1" thickBot="1">
      <c r="A66" s="254"/>
      <c r="B66" s="196"/>
      <c r="C66" s="90" t="s">
        <v>202</v>
      </c>
      <c r="D66" s="64">
        <f>+D56+D58+D60+D62+D64</f>
        <v>0</v>
      </c>
      <c r="E66" s="64">
        <f aca="true" t="shared" si="13" ref="E66:AE66">+E56+E58+E60+E62+E64</f>
        <v>0</v>
      </c>
      <c r="F66" s="64">
        <f t="shared" si="13"/>
        <v>0</v>
      </c>
      <c r="G66" s="64">
        <f>+G56+G58+G60+G62+G64</f>
        <v>0</v>
      </c>
      <c r="H66" s="64">
        <f>+H56+H58+H60+H62+H64</f>
        <v>17</v>
      </c>
      <c r="I66" s="64">
        <f t="shared" si="13"/>
        <v>14</v>
      </c>
      <c r="J66" s="64">
        <f t="shared" si="13"/>
        <v>1</v>
      </c>
      <c r="K66" s="64">
        <f t="shared" si="13"/>
        <v>2</v>
      </c>
      <c r="L66" s="64">
        <f t="shared" si="13"/>
        <v>1</v>
      </c>
      <c r="M66" s="64">
        <f t="shared" si="13"/>
        <v>1</v>
      </c>
      <c r="N66" s="64">
        <f t="shared" si="13"/>
        <v>0</v>
      </c>
      <c r="O66" s="64">
        <f t="shared" si="13"/>
        <v>0</v>
      </c>
      <c r="P66" s="64">
        <f t="shared" si="13"/>
        <v>0</v>
      </c>
      <c r="Q66" s="64">
        <f t="shared" si="13"/>
        <v>1</v>
      </c>
      <c r="R66" s="64">
        <f t="shared" si="13"/>
        <v>0</v>
      </c>
      <c r="S66" s="64">
        <f t="shared" si="13"/>
        <v>1</v>
      </c>
      <c r="T66" s="64">
        <f t="shared" si="13"/>
        <v>0</v>
      </c>
      <c r="U66" s="64">
        <f t="shared" si="13"/>
        <v>0</v>
      </c>
      <c r="V66" s="64">
        <f t="shared" si="13"/>
        <v>1</v>
      </c>
      <c r="W66" s="64">
        <f t="shared" si="13"/>
        <v>0</v>
      </c>
      <c r="X66" s="64">
        <f t="shared" si="13"/>
        <v>0</v>
      </c>
      <c r="Y66" s="64">
        <f t="shared" si="13"/>
        <v>0</v>
      </c>
      <c r="Z66" s="64">
        <f t="shared" si="13"/>
        <v>0</v>
      </c>
      <c r="AA66" s="64">
        <f t="shared" si="13"/>
        <v>0</v>
      </c>
      <c r="AB66" s="64">
        <f t="shared" si="13"/>
        <v>0</v>
      </c>
      <c r="AC66" s="64">
        <f t="shared" si="13"/>
        <v>0</v>
      </c>
      <c r="AD66" s="64">
        <f t="shared" si="13"/>
        <v>0</v>
      </c>
      <c r="AE66" s="64">
        <f t="shared" si="13"/>
        <v>0</v>
      </c>
      <c r="AF66" s="92">
        <f t="shared" si="12"/>
        <v>20</v>
      </c>
      <c r="AG66" s="92">
        <f t="shared" si="12"/>
        <v>19</v>
      </c>
      <c r="AH66" s="92">
        <f t="shared" si="12"/>
        <v>39</v>
      </c>
    </row>
    <row r="67" spans="1:34" ht="24.75" customHeight="1">
      <c r="A67" s="257" t="s">
        <v>230</v>
      </c>
      <c r="B67" s="188" t="s">
        <v>231</v>
      </c>
      <c r="C67" s="85" t="s">
        <v>201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6</v>
      </c>
      <c r="K67" s="43">
        <v>7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1</v>
      </c>
      <c r="S67" s="43">
        <v>0</v>
      </c>
      <c r="T67" s="43">
        <v>1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92">
        <f t="shared" si="5"/>
        <v>8</v>
      </c>
      <c r="AG67" s="92">
        <f t="shared" si="6"/>
        <v>7</v>
      </c>
      <c r="AH67" s="92">
        <f t="shared" si="7"/>
        <v>15</v>
      </c>
    </row>
    <row r="68" spans="1:34" ht="24.75" customHeight="1">
      <c r="A68" s="237"/>
      <c r="B68" s="190"/>
      <c r="C68" s="85" t="s">
        <v>202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92">
        <f t="shared" si="5"/>
        <v>0</v>
      </c>
      <c r="AG68" s="92">
        <f t="shared" si="6"/>
        <v>0</v>
      </c>
      <c r="AH68" s="92">
        <f t="shared" si="7"/>
        <v>0</v>
      </c>
    </row>
    <row r="69" spans="1:34" ht="24.75" customHeight="1">
      <c r="A69" s="237"/>
      <c r="B69" s="188" t="s">
        <v>232</v>
      </c>
      <c r="C69" s="85" t="s">
        <v>201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3</v>
      </c>
      <c r="K69" s="43">
        <v>7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1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92">
        <f t="shared" si="5"/>
        <v>3</v>
      </c>
      <c r="AG69" s="92">
        <f t="shared" si="6"/>
        <v>8</v>
      </c>
      <c r="AH69" s="92">
        <f t="shared" si="7"/>
        <v>11</v>
      </c>
    </row>
    <row r="70" spans="1:34" ht="24.75" customHeight="1">
      <c r="A70" s="237"/>
      <c r="B70" s="190"/>
      <c r="C70" s="85" t="s">
        <v>202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92">
        <f t="shared" si="5"/>
        <v>0</v>
      </c>
      <c r="AG70" s="92">
        <f t="shared" si="6"/>
        <v>0</v>
      </c>
      <c r="AH70" s="92">
        <f t="shared" si="7"/>
        <v>0</v>
      </c>
    </row>
    <row r="71" spans="1:34" ht="24.75" customHeight="1">
      <c r="A71" s="237"/>
      <c r="B71" s="188" t="s">
        <v>233</v>
      </c>
      <c r="C71" s="85" t="s">
        <v>201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3</v>
      </c>
      <c r="K71" s="43">
        <v>5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1</v>
      </c>
      <c r="W71" s="43">
        <v>0</v>
      </c>
      <c r="X71" s="43">
        <v>1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92">
        <f t="shared" si="5"/>
        <v>5</v>
      </c>
      <c r="AG71" s="92">
        <f t="shared" si="6"/>
        <v>5</v>
      </c>
      <c r="AH71" s="92">
        <f t="shared" si="7"/>
        <v>10</v>
      </c>
    </row>
    <row r="72" spans="1:34" ht="24.75" customHeight="1">
      <c r="A72" s="237"/>
      <c r="B72" s="190"/>
      <c r="C72" s="85" t="s">
        <v>202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92">
        <f t="shared" si="5"/>
        <v>0</v>
      </c>
      <c r="AG72" s="92">
        <f t="shared" si="6"/>
        <v>0</v>
      </c>
      <c r="AH72" s="92">
        <f t="shared" si="7"/>
        <v>0</v>
      </c>
    </row>
    <row r="73" spans="1:36" ht="24.75" customHeight="1">
      <c r="A73" s="237"/>
      <c r="B73" s="188" t="s">
        <v>234</v>
      </c>
      <c r="C73" s="85" t="s">
        <v>201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2</v>
      </c>
      <c r="K73" s="43">
        <v>5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1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92">
        <f t="shared" si="5"/>
        <v>2</v>
      </c>
      <c r="AG73" s="92">
        <f t="shared" si="6"/>
        <v>6</v>
      </c>
      <c r="AH73" s="92">
        <f t="shared" si="7"/>
        <v>8</v>
      </c>
      <c r="AI73" s="255"/>
      <c r="AJ73" s="256"/>
    </row>
    <row r="74" spans="1:34" ht="24.75" customHeight="1">
      <c r="A74" s="237"/>
      <c r="B74" s="190"/>
      <c r="C74" s="85" t="s">
        <v>202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92">
        <f t="shared" si="5"/>
        <v>0</v>
      </c>
      <c r="AG74" s="92">
        <f t="shared" si="6"/>
        <v>0</v>
      </c>
      <c r="AH74" s="92">
        <f t="shared" si="7"/>
        <v>0</v>
      </c>
    </row>
    <row r="75" spans="1:34" ht="24.75" customHeight="1">
      <c r="A75" s="237"/>
      <c r="B75" s="188" t="s">
        <v>235</v>
      </c>
      <c r="C75" s="85" t="s">
        <v>201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92">
        <f t="shared" si="5"/>
        <v>0</v>
      </c>
      <c r="AG75" s="92">
        <f t="shared" si="6"/>
        <v>0</v>
      </c>
      <c r="AH75" s="92">
        <f t="shared" si="7"/>
        <v>0</v>
      </c>
    </row>
    <row r="76" spans="1:34" ht="24.75" customHeight="1">
      <c r="A76" s="237"/>
      <c r="B76" s="190"/>
      <c r="C76" s="85" t="s">
        <v>202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92">
        <f t="shared" si="5"/>
        <v>0</v>
      </c>
      <c r="AG76" s="92">
        <f t="shared" si="6"/>
        <v>0</v>
      </c>
      <c r="AH76" s="92">
        <f t="shared" si="7"/>
        <v>0</v>
      </c>
    </row>
    <row r="77" spans="1:34" ht="24.75" customHeight="1">
      <c r="A77" s="237"/>
      <c r="B77" s="188" t="s">
        <v>236</v>
      </c>
      <c r="C77" s="85" t="s">
        <v>201</v>
      </c>
      <c r="D77" s="43">
        <v>0</v>
      </c>
      <c r="E77" s="43">
        <v>1</v>
      </c>
      <c r="F77" s="43">
        <v>0</v>
      </c>
      <c r="G77" s="43">
        <v>0</v>
      </c>
      <c r="H77" s="43">
        <v>0</v>
      </c>
      <c r="I77" s="43">
        <v>0</v>
      </c>
      <c r="J77" s="43">
        <v>8</v>
      </c>
      <c r="K77" s="43">
        <v>8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1</v>
      </c>
      <c r="V77" s="43">
        <v>0</v>
      </c>
      <c r="W77" s="43">
        <v>1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92">
        <f t="shared" si="5"/>
        <v>8</v>
      </c>
      <c r="AG77" s="92">
        <f t="shared" si="6"/>
        <v>11</v>
      </c>
      <c r="AH77" s="92">
        <f t="shared" si="7"/>
        <v>19</v>
      </c>
    </row>
    <row r="78" spans="1:34" ht="24.75" customHeight="1">
      <c r="A78" s="237"/>
      <c r="B78" s="190"/>
      <c r="C78" s="85" t="s">
        <v>202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4</v>
      </c>
      <c r="K78" s="43">
        <v>3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92">
        <f t="shared" si="5"/>
        <v>4</v>
      </c>
      <c r="AG78" s="92">
        <f t="shared" si="6"/>
        <v>3</v>
      </c>
      <c r="AH78" s="92">
        <f t="shared" si="7"/>
        <v>7</v>
      </c>
    </row>
    <row r="79" spans="1:34" ht="24.75" customHeight="1">
      <c r="A79" s="237"/>
      <c r="B79" s="194" t="s">
        <v>36</v>
      </c>
      <c r="C79" s="90" t="s">
        <v>201</v>
      </c>
      <c r="D79" s="64">
        <f>+D67+D69+D71+D73+D75+D77</f>
        <v>0</v>
      </c>
      <c r="E79" s="64">
        <f aca="true" t="shared" si="14" ref="E79:AE79">+E67+E69+E71+E73+E75+E77</f>
        <v>1</v>
      </c>
      <c r="F79" s="64">
        <f aca="true" t="shared" si="15" ref="F79:H80">+F67+F69+F71+F73+F75+F77</f>
        <v>0</v>
      </c>
      <c r="G79" s="64">
        <f t="shared" si="15"/>
        <v>0</v>
      </c>
      <c r="H79" s="64">
        <f t="shared" si="15"/>
        <v>0</v>
      </c>
      <c r="I79" s="64">
        <f t="shared" si="14"/>
        <v>0</v>
      </c>
      <c r="J79" s="64">
        <f t="shared" si="14"/>
        <v>22</v>
      </c>
      <c r="K79" s="64">
        <f t="shared" si="14"/>
        <v>32</v>
      </c>
      <c r="L79" s="64">
        <f t="shared" si="14"/>
        <v>0</v>
      </c>
      <c r="M79" s="64">
        <f t="shared" si="14"/>
        <v>0</v>
      </c>
      <c r="N79" s="64">
        <f t="shared" si="14"/>
        <v>0</v>
      </c>
      <c r="O79" s="64">
        <f t="shared" si="14"/>
        <v>0</v>
      </c>
      <c r="P79" s="64">
        <f t="shared" si="14"/>
        <v>0</v>
      </c>
      <c r="Q79" s="64">
        <f t="shared" si="14"/>
        <v>0</v>
      </c>
      <c r="R79" s="64">
        <f t="shared" si="14"/>
        <v>1</v>
      </c>
      <c r="S79" s="64">
        <f t="shared" si="14"/>
        <v>0</v>
      </c>
      <c r="T79" s="64">
        <f t="shared" si="14"/>
        <v>1</v>
      </c>
      <c r="U79" s="64">
        <f t="shared" si="14"/>
        <v>3</v>
      </c>
      <c r="V79" s="64">
        <f t="shared" si="14"/>
        <v>1</v>
      </c>
      <c r="W79" s="64">
        <f t="shared" si="14"/>
        <v>1</v>
      </c>
      <c r="X79" s="64">
        <f t="shared" si="14"/>
        <v>1</v>
      </c>
      <c r="Y79" s="64">
        <f t="shared" si="14"/>
        <v>0</v>
      </c>
      <c r="Z79" s="64">
        <f t="shared" si="14"/>
        <v>0</v>
      </c>
      <c r="AA79" s="64">
        <f t="shared" si="14"/>
        <v>0</v>
      </c>
      <c r="AB79" s="64">
        <f t="shared" si="14"/>
        <v>0</v>
      </c>
      <c r="AC79" s="64">
        <f t="shared" si="14"/>
        <v>0</v>
      </c>
      <c r="AD79" s="64">
        <f t="shared" si="14"/>
        <v>0</v>
      </c>
      <c r="AE79" s="64">
        <f t="shared" si="14"/>
        <v>0</v>
      </c>
      <c r="AF79" s="92">
        <f aca="true" t="shared" si="16" ref="AF79:AH80">+AF67+AF69+AF71+AF73+AF75+AF77</f>
        <v>26</v>
      </c>
      <c r="AG79" s="92">
        <f t="shared" si="16"/>
        <v>37</v>
      </c>
      <c r="AH79" s="92">
        <f t="shared" si="16"/>
        <v>63</v>
      </c>
    </row>
    <row r="80" spans="1:34" ht="24.75" customHeight="1">
      <c r="A80" s="238"/>
      <c r="B80" s="196"/>
      <c r="C80" s="90" t="s">
        <v>202</v>
      </c>
      <c r="D80" s="64">
        <f>+D68+D70+D72+D74+D76+D78</f>
        <v>0</v>
      </c>
      <c r="E80" s="64">
        <f aca="true" t="shared" si="17" ref="E80:AE80">+E68+E70+E72+E74+E76+E78</f>
        <v>0</v>
      </c>
      <c r="F80" s="64">
        <f t="shared" si="15"/>
        <v>0</v>
      </c>
      <c r="G80" s="64">
        <f t="shared" si="15"/>
        <v>0</v>
      </c>
      <c r="H80" s="64">
        <f t="shared" si="15"/>
        <v>0</v>
      </c>
      <c r="I80" s="64">
        <f t="shared" si="17"/>
        <v>0</v>
      </c>
      <c r="J80" s="64">
        <f t="shared" si="17"/>
        <v>4</v>
      </c>
      <c r="K80" s="64">
        <f t="shared" si="17"/>
        <v>3</v>
      </c>
      <c r="L80" s="64">
        <f t="shared" si="17"/>
        <v>0</v>
      </c>
      <c r="M80" s="64">
        <f t="shared" si="17"/>
        <v>0</v>
      </c>
      <c r="N80" s="64">
        <f t="shared" si="17"/>
        <v>0</v>
      </c>
      <c r="O80" s="64">
        <f t="shared" si="17"/>
        <v>0</v>
      </c>
      <c r="P80" s="64">
        <f t="shared" si="17"/>
        <v>0</v>
      </c>
      <c r="Q80" s="64">
        <f t="shared" si="17"/>
        <v>0</v>
      </c>
      <c r="R80" s="64">
        <f t="shared" si="17"/>
        <v>0</v>
      </c>
      <c r="S80" s="64">
        <f t="shared" si="17"/>
        <v>0</v>
      </c>
      <c r="T80" s="64">
        <f t="shared" si="17"/>
        <v>0</v>
      </c>
      <c r="U80" s="64">
        <f t="shared" si="17"/>
        <v>0</v>
      </c>
      <c r="V80" s="64">
        <f t="shared" si="17"/>
        <v>0</v>
      </c>
      <c r="W80" s="64">
        <f t="shared" si="17"/>
        <v>0</v>
      </c>
      <c r="X80" s="64">
        <f t="shared" si="17"/>
        <v>0</v>
      </c>
      <c r="Y80" s="64">
        <f t="shared" si="17"/>
        <v>0</v>
      </c>
      <c r="Z80" s="64">
        <f t="shared" si="17"/>
        <v>0</v>
      </c>
      <c r="AA80" s="64">
        <f t="shared" si="17"/>
        <v>0</v>
      </c>
      <c r="AB80" s="64">
        <f t="shared" si="17"/>
        <v>0</v>
      </c>
      <c r="AC80" s="64">
        <f t="shared" si="17"/>
        <v>0</v>
      </c>
      <c r="AD80" s="64">
        <f t="shared" si="17"/>
        <v>0</v>
      </c>
      <c r="AE80" s="64">
        <f t="shared" si="17"/>
        <v>0</v>
      </c>
      <c r="AF80" s="92">
        <f t="shared" si="16"/>
        <v>4</v>
      </c>
      <c r="AG80" s="92">
        <f t="shared" si="16"/>
        <v>3</v>
      </c>
      <c r="AH80" s="92">
        <f t="shared" si="16"/>
        <v>7</v>
      </c>
    </row>
    <row r="81" spans="1:34" ht="24.75" customHeight="1">
      <c r="A81" s="236" t="s">
        <v>237</v>
      </c>
      <c r="B81" s="188" t="s">
        <v>238</v>
      </c>
      <c r="C81" s="85" t="s">
        <v>239</v>
      </c>
      <c r="D81" s="43">
        <v>0</v>
      </c>
      <c r="E81" s="43">
        <v>0</v>
      </c>
      <c r="F81" s="43">
        <v>0</v>
      </c>
      <c r="G81" s="43">
        <v>0</v>
      </c>
      <c r="H81" s="43">
        <v>109</v>
      </c>
      <c r="I81" s="43">
        <v>150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92">
        <f t="shared" si="5"/>
        <v>109</v>
      </c>
      <c r="AG81" s="92">
        <f t="shared" si="6"/>
        <v>150</v>
      </c>
      <c r="AH81" s="92">
        <f t="shared" si="7"/>
        <v>259</v>
      </c>
    </row>
    <row r="82" spans="1:34" ht="24.75" customHeight="1">
      <c r="A82" s="237"/>
      <c r="B82" s="189"/>
      <c r="C82" s="85" t="s">
        <v>201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5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1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92">
        <f t="shared" si="5"/>
        <v>5</v>
      </c>
      <c r="AG82" s="92">
        <f t="shared" si="6"/>
        <v>1</v>
      </c>
      <c r="AH82" s="92">
        <f t="shared" si="7"/>
        <v>6</v>
      </c>
    </row>
    <row r="83" spans="1:34" ht="24.75" customHeight="1">
      <c r="A83" s="237"/>
      <c r="B83" s="190"/>
      <c r="C83" s="85" t="s">
        <v>202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92">
        <f t="shared" si="5"/>
        <v>0</v>
      </c>
      <c r="AG83" s="92">
        <f t="shared" si="6"/>
        <v>0</v>
      </c>
      <c r="AH83" s="92">
        <f t="shared" si="7"/>
        <v>0</v>
      </c>
    </row>
    <row r="84" spans="1:34" ht="24.75" customHeight="1">
      <c r="A84" s="237"/>
      <c r="B84" s="188" t="s">
        <v>240</v>
      </c>
      <c r="C84" s="85" t="s">
        <v>239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92">
        <f t="shared" si="5"/>
        <v>0</v>
      </c>
      <c r="AG84" s="92">
        <f t="shared" si="6"/>
        <v>0</v>
      </c>
      <c r="AH84" s="92">
        <f t="shared" si="7"/>
        <v>0</v>
      </c>
    </row>
    <row r="85" spans="1:34" ht="24.75" customHeight="1">
      <c r="A85" s="237"/>
      <c r="B85" s="189"/>
      <c r="C85" s="85" t="s">
        <v>201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6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92">
        <f t="shared" si="5"/>
        <v>0</v>
      </c>
      <c r="AG85" s="92">
        <f t="shared" si="6"/>
        <v>6</v>
      </c>
      <c r="AH85" s="92">
        <f t="shared" si="7"/>
        <v>6</v>
      </c>
    </row>
    <row r="86" spans="1:34" ht="24.75" customHeight="1">
      <c r="A86" s="237"/>
      <c r="B86" s="190"/>
      <c r="C86" s="85" t="s">
        <v>202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92">
        <f t="shared" si="5"/>
        <v>0</v>
      </c>
      <c r="AG86" s="92">
        <f t="shared" si="6"/>
        <v>0</v>
      </c>
      <c r="AH86" s="92">
        <f t="shared" si="7"/>
        <v>0</v>
      </c>
    </row>
    <row r="87" spans="1:34" ht="24.75" customHeight="1">
      <c r="A87" s="237"/>
      <c r="B87" s="194" t="s">
        <v>36</v>
      </c>
      <c r="C87" s="90" t="s">
        <v>239</v>
      </c>
      <c r="D87" s="64">
        <f>+D81+D84</f>
        <v>0</v>
      </c>
      <c r="E87" s="64">
        <f aca="true" t="shared" si="18" ref="E87:AE87">+E81+E84</f>
        <v>0</v>
      </c>
      <c r="F87" s="64">
        <f>+F81+F84</f>
        <v>0</v>
      </c>
      <c r="G87" s="64">
        <f>+G81+G84</f>
        <v>0</v>
      </c>
      <c r="H87" s="64">
        <f t="shared" si="18"/>
        <v>109</v>
      </c>
      <c r="I87" s="64">
        <f t="shared" si="18"/>
        <v>150</v>
      </c>
      <c r="J87" s="64">
        <f t="shared" si="18"/>
        <v>0</v>
      </c>
      <c r="K87" s="64">
        <f t="shared" si="18"/>
        <v>0</v>
      </c>
      <c r="L87" s="64">
        <f t="shared" si="18"/>
        <v>0</v>
      </c>
      <c r="M87" s="64">
        <f t="shared" si="18"/>
        <v>0</v>
      </c>
      <c r="N87" s="64">
        <f t="shared" si="18"/>
        <v>0</v>
      </c>
      <c r="O87" s="64">
        <f t="shared" si="18"/>
        <v>0</v>
      </c>
      <c r="P87" s="64">
        <f t="shared" si="18"/>
        <v>0</v>
      </c>
      <c r="Q87" s="64">
        <f t="shared" si="18"/>
        <v>0</v>
      </c>
      <c r="R87" s="64">
        <f t="shared" si="18"/>
        <v>0</v>
      </c>
      <c r="S87" s="64">
        <f t="shared" si="18"/>
        <v>0</v>
      </c>
      <c r="T87" s="64">
        <f t="shared" si="18"/>
        <v>0</v>
      </c>
      <c r="U87" s="64">
        <f t="shared" si="18"/>
        <v>0</v>
      </c>
      <c r="V87" s="64">
        <f t="shared" si="18"/>
        <v>0</v>
      </c>
      <c r="W87" s="64">
        <f t="shared" si="18"/>
        <v>0</v>
      </c>
      <c r="X87" s="64">
        <f t="shared" si="18"/>
        <v>0</v>
      </c>
      <c r="Y87" s="64">
        <f t="shared" si="18"/>
        <v>0</v>
      </c>
      <c r="Z87" s="64">
        <f t="shared" si="18"/>
        <v>0</v>
      </c>
      <c r="AA87" s="64">
        <f t="shared" si="18"/>
        <v>0</v>
      </c>
      <c r="AB87" s="64">
        <f t="shared" si="18"/>
        <v>0</v>
      </c>
      <c r="AC87" s="64">
        <f t="shared" si="18"/>
        <v>0</v>
      </c>
      <c r="AD87" s="64">
        <f t="shared" si="18"/>
        <v>0</v>
      </c>
      <c r="AE87" s="64">
        <f t="shared" si="18"/>
        <v>0</v>
      </c>
      <c r="AF87" s="92">
        <f>+AF81+AF84</f>
        <v>109</v>
      </c>
      <c r="AG87" s="92">
        <f>+AG81+AG84</f>
        <v>150</v>
      </c>
      <c r="AH87" s="92">
        <f>+AH81+AH84</f>
        <v>259</v>
      </c>
    </row>
    <row r="88" spans="1:34" ht="24.75" customHeight="1">
      <c r="A88" s="237"/>
      <c r="B88" s="195"/>
      <c r="C88" s="90" t="s">
        <v>201</v>
      </c>
      <c r="D88" s="64">
        <f>D85+D82</f>
        <v>0</v>
      </c>
      <c r="E88" s="64">
        <f aca="true" t="shared" si="19" ref="E88:AE88">E85+E82</f>
        <v>0</v>
      </c>
      <c r="F88" s="64">
        <f>F85+F82</f>
        <v>0</v>
      </c>
      <c r="G88" s="64">
        <f>G85+G82</f>
        <v>0</v>
      </c>
      <c r="H88" s="64">
        <f t="shared" si="19"/>
        <v>0</v>
      </c>
      <c r="I88" s="64">
        <f t="shared" si="19"/>
        <v>0</v>
      </c>
      <c r="J88" s="64">
        <f t="shared" si="19"/>
        <v>5</v>
      </c>
      <c r="K88" s="64">
        <f t="shared" si="19"/>
        <v>6</v>
      </c>
      <c r="L88" s="64">
        <f t="shared" si="19"/>
        <v>0</v>
      </c>
      <c r="M88" s="64">
        <f t="shared" si="19"/>
        <v>0</v>
      </c>
      <c r="N88" s="64">
        <f t="shared" si="19"/>
        <v>0</v>
      </c>
      <c r="O88" s="64">
        <f t="shared" si="19"/>
        <v>0</v>
      </c>
      <c r="P88" s="64">
        <f t="shared" si="19"/>
        <v>0</v>
      </c>
      <c r="Q88" s="64">
        <f t="shared" si="19"/>
        <v>0</v>
      </c>
      <c r="R88" s="64">
        <f t="shared" si="19"/>
        <v>0</v>
      </c>
      <c r="S88" s="64">
        <f t="shared" si="19"/>
        <v>0</v>
      </c>
      <c r="T88" s="64">
        <f t="shared" si="19"/>
        <v>0</v>
      </c>
      <c r="U88" s="64">
        <f t="shared" si="19"/>
        <v>1</v>
      </c>
      <c r="V88" s="64">
        <f t="shared" si="19"/>
        <v>0</v>
      </c>
      <c r="W88" s="64">
        <f t="shared" si="19"/>
        <v>0</v>
      </c>
      <c r="X88" s="64">
        <f t="shared" si="19"/>
        <v>0</v>
      </c>
      <c r="Y88" s="64">
        <f t="shared" si="19"/>
        <v>0</v>
      </c>
      <c r="Z88" s="64">
        <f t="shared" si="19"/>
        <v>0</v>
      </c>
      <c r="AA88" s="64">
        <f t="shared" si="19"/>
        <v>0</v>
      </c>
      <c r="AB88" s="64">
        <f t="shared" si="19"/>
        <v>0</v>
      </c>
      <c r="AC88" s="64">
        <f t="shared" si="19"/>
        <v>0</v>
      </c>
      <c r="AD88" s="64">
        <f t="shared" si="19"/>
        <v>0</v>
      </c>
      <c r="AE88" s="64">
        <f t="shared" si="19"/>
        <v>0</v>
      </c>
      <c r="AF88" s="92">
        <f aca="true" t="shared" si="20" ref="AF88:AH89">AF85+AF82</f>
        <v>5</v>
      </c>
      <c r="AG88" s="92">
        <f t="shared" si="20"/>
        <v>7</v>
      </c>
      <c r="AH88" s="92">
        <f t="shared" si="20"/>
        <v>12</v>
      </c>
    </row>
    <row r="89" spans="1:34" ht="24.75" customHeight="1">
      <c r="A89" s="238"/>
      <c r="B89" s="196"/>
      <c r="C89" s="90" t="s">
        <v>202</v>
      </c>
      <c r="D89" s="64">
        <f>D86+D83</f>
        <v>0</v>
      </c>
      <c r="E89" s="64">
        <f aca="true" t="shared" si="21" ref="E89:AE89">E86+E83</f>
        <v>0</v>
      </c>
      <c r="F89" s="64">
        <f>F86+F83</f>
        <v>0</v>
      </c>
      <c r="G89" s="64">
        <f>G86+G83</f>
        <v>0</v>
      </c>
      <c r="H89" s="64">
        <f t="shared" si="21"/>
        <v>0</v>
      </c>
      <c r="I89" s="64">
        <f t="shared" si="21"/>
        <v>0</v>
      </c>
      <c r="J89" s="64">
        <f t="shared" si="21"/>
        <v>0</v>
      </c>
      <c r="K89" s="64">
        <f t="shared" si="21"/>
        <v>0</v>
      </c>
      <c r="L89" s="64">
        <f t="shared" si="21"/>
        <v>0</v>
      </c>
      <c r="M89" s="64">
        <f t="shared" si="21"/>
        <v>0</v>
      </c>
      <c r="N89" s="64">
        <f t="shared" si="21"/>
        <v>0</v>
      </c>
      <c r="O89" s="64">
        <f t="shared" si="21"/>
        <v>0</v>
      </c>
      <c r="P89" s="64">
        <f t="shared" si="21"/>
        <v>0</v>
      </c>
      <c r="Q89" s="64">
        <f t="shared" si="21"/>
        <v>0</v>
      </c>
      <c r="R89" s="64">
        <f t="shared" si="21"/>
        <v>0</v>
      </c>
      <c r="S89" s="64">
        <f t="shared" si="21"/>
        <v>0</v>
      </c>
      <c r="T89" s="64">
        <f t="shared" si="21"/>
        <v>0</v>
      </c>
      <c r="U89" s="64">
        <f t="shared" si="21"/>
        <v>0</v>
      </c>
      <c r="V89" s="64">
        <f t="shared" si="21"/>
        <v>0</v>
      </c>
      <c r="W89" s="64">
        <f t="shared" si="21"/>
        <v>0</v>
      </c>
      <c r="X89" s="64">
        <f t="shared" si="21"/>
        <v>0</v>
      </c>
      <c r="Y89" s="64">
        <f t="shared" si="21"/>
        <v>0</v>
      </c>
      <c r="Z89" s="64">
        <f t="shared" si="21"/>
        <v>0</v>
      </c>
      <c r="AA89" s="64">
        <f t="shared" si="21"/>
        <v>0</v>
      </c>
      <c r="AB89" s="64">
        <f t="shared" si="21"/>
        <v>0</v>
      </c>
      <c r="AC89" s="64">
        <f t="shared" si="21"/>
        <v>0</v>
      </c>
      <c r="AD89" s="64">
        <f t="shared" si="21"/>
        <v>0</v>
      </c>
      <c r="AE89" s="64">
        <f t="shared" si="21"/>
        <v>0</v>
      </c>
      <c r="AF89" s="92">
        <f t="shared" si="20"/>
        <v>0</v>
      </c>
      <c r="AG89" s="92">
        <f t="shared" si="20"/>
        <v>0</v>
      </c>
      <c r="AH89" s="92">
        <f t="shared" si="20"/>
        <v>0</v>
      </c>
    </row>
    <row r="90" spans="1:34" ht="24.75" customHeight="1">
      <c r="A90" s="121" t="s">
        <v>24</v>
      </c>
      <c r="B90" s="121"/>
      <c r="C90" s="85" t="s">
        <v>201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116</v>
      </c>
      <c r="K90" s="43">
        <v>15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11</v>
      </c>
      <c r="U90" s="43">
        <v>2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92">
        <f t="shared" si="5"/>
        <v>127</v>
      </c>
      <c r="AG90" s="92">
        <f t="shared" si="6"/>
        <v>17</v>
      </c>
      <c r="AH90" s="92">
        <f t="shared" si="7"/>
        <v>144</v>
      </c>
    </row>
    <row r="91" spans="1:34" ht="24.75" customHeight="1">
      <c r="A91" s="121"/>
      <c r="B91" s="121"/>
      <c r="C91" s="85" t="s">
        <v>202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23</v>
      </c>
      <c r="K91" s="43">
        <v>3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92">
        <f t="shared" si="5"/>
        <v>23</v>
      </c>
      <c r="AG91" s="92">
        <f t="shared" si="6"/>
        <v>3</v>
      </c>
      <c r="AH91" s="92">
        <f t="shared" si="7"/>
        <v>26</v>
      </c>
    </row>
    <row r="92" spans="1:34" ht="24.75" customHeight="1">
      <c r="A92" s="121" t="s">
        <v>241</v>
      </c>
      <c r="B92" s="121"/>
      <c r="C92" s="85" t="s">
        <v>201</v>
      </c>
      <c r="D92" s="43">
        <v>0</v>
      </c>
      <c r="E92" s="43">
        <v>0</v>
      </c>
      <c r="F92" s="43">
        <v>0</v>
      </c>
      <c r="G92" s="43">
        <v>0</v>
      </c>
      <c r="H92" s="43">
        <v>31</v>
      </c>
      <c r="I92" s="43">
        <v>14</v>
      </c>
      <c r="J92" s="43">
        <v>0</v>
      </c>
      <c r="K92" s="43">
        <v>0</v>
      </c>
      <c r="L92" s="43">
        <v>0</v>
      </c>
      <c r="M92" s="43">
        <v>1</v>
      </c>
      <c r="N92" s="43">
        <v>0</v>
      </c>
      <c r="O92" s="43">
        <v>0</v>
      </c>
      <c r="P92" s="43">
        <v>0</v>
      </c>
      <c r="Q92" s="43">
        <v>0</v>
      </c>
      <c r="R92" s="43">
        <v>2</v>
      </c>
      <c r="S92" s="43">
        <v>1</v>
      </c>
      <c r="T92" s="43">
        <v>2</v>
      </c>
      <c r="U92" s="43">
        <v>1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92">
        <f t="shared" si="5"/>
        <v>35</v>
      </c>
      <c r="AG92" s="92">
        <f t="shared" si="6"/>
        <v>17</v>
      </c>
      <c r="AH92" s="92">
        <f t="shared" si="7"/>
        <v>52</v>
      </c>
    </row>
    <row r="93" spans="1:34" ht="24.75" customHeight="1">
      <c r="A93" s="121"/>
      <c r="B93" s="121"/>
      <c r="C93" s="85" t="s">
        <v>202</v>
      </c>
      <c r="D93" s="43">
        <v>0</v>
      </c>
      <c r="E93" s="43">
        <v>0</v>
      </c>
      <c r="F93" s="43">
        <v>0</v>
      </c>
      <c r="G93" s="43">
        <v>0</v>
      </c>
      <c r="H93" s="43">
        <v>31</v>
      </c>
      <c r="I93" s="43">
        <v>18</v>
      </c>
      <c r="J93" s="43">
        <v>0</v>
      </c>
      <c r="K93" s="43">
        <v>0</v>
      </c>
      <c r="L93" s="43">
        <v>0</v>
      </c>
      <c r="M93" s="43">
        <v>2</v>
      </c>
      <c r="N93" s="43">
        <v>0</v>
      </c>
      <c r="O93" s="43">
        <v>0</v>
      </c>
      <c r="P93" s="43">
        <v>0</v>
      </c>
      <c r="Q93" s="43">
        <v>0</v>
      </c>
      <c r="R93" s="43">
        <v>2</v>
      </c>
      <c r="S93" s="43">
        <v>1</v>
      </c>
      <c r="T93" s="43">
        <v>2</v>
      </c>
      <c r="U93" s="43">
        <v>1</v>
      </c>
      <c r="V93" s="43">
        <v>0</v>
      </c>
      <c r="W93" s="43">
        <v>1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92">
        <f t="shared" si="5"/>
        <v>35</v>
      </c>
      <c r="AG93" s="92">
        <f t="shared" si="6"/>
        <v>23</v>
      </c>
      <c r="AH93" s="92">
        <f t="shared" si="7"/>
        <v>58</v>
      </c>
    </row>
    <row r="94" spans="1:34" ht="24.75" customHeight="1">
      <c r="A94" s="105" t="s">
        <v>379</v>
      </c>
      <c r="B94" s="106"/>
      <c r="C94" s="85" t="s">
        <v>201</v>
      </c>
      <c r="D94" s="43">
        <v>0</v>
      </c>
      <c r="E94" s="43">
        <v>0</v>
      </c>
      <c r="F94" s="43">
        <v>0</v>
      </c>
      <c r="G94" s="43">
        <v>0</v>
      </c>
      <c r="H94" s="43">
        <v>7</v>
      </c>
      <c r="I94" s="43">
        <v>9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1</v>
      </c>
      <c r="T94" s="43">
        <v>2</v>
      </c>
      <c r="U94" s="43">
        <v>1</v>
      </c>
      <c r="V94" s="43">
        <v>0</v>
      </c>
      <c r="W94" s="43">
        <v>0</v>
      </c>
      <c r="X94" s="43">
        <v>0</v>
      </c>
      <c r="Y94" s="43">
        <v>1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92">
        <f t="shared" si="5"/>
        <v>9</v>
      </c>
      <c r="AG94" s="92">
        <f t="shared" si="6"/>
        <v>12</v>
      </c>
      <c r="AH94" s="92">
        <f t="shared" si="7"/>
        <v>21</v>
      </c>
    </row>
    <row r="95" spans="1:34" ht="24.75" customHeight="1">
      <c r="A95" s="186"/>
      <c r="B95" s="187"/>
      <c r="C95" s="85" t="s">
        <v>202</v>
      </c>
      <c r="D95" s="43">
        <v>0</v>
      </c>
      <c r="E95" s="43">
        <v>1</v>
      </c>
      <c r="F95" s="43">
        <v>0</v>
      </c>
      <c r="G95" s="43">
        <v>0</v>
      </c>
      <c r="H95" s="43">
        <v>13</v>
      </c>
      <c r="I95" s="43">
        <v>14</v>
      </c>
      <c r="J95" s="43">
        <v>5</v>
      </c>
      <c r="K95" s="43">
        <v>0</v>
      </c>
      <c r="L95" s="43">
        <v>1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2</v>
      </c>
      <c r="U95" s="43">
        <v>3</v>
      </c>
      <c r="V95" s="43">
        <v>0</v>
      </c>
      <c r="W95" s="43">
        <v>0</v>
      </c>
      <c r="X95" s="43">
        <v>2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92">
        <f t="shared" si="5"/>
        <v>23</v>
      </c>
      <c r="AG95" s="92">
        <f t="shared" si="6"/>
        <v>18</v>
      </c>
      <c r="AH95" s="92">
        <f t="shared" si="7"/>
        <v>41</v>
      </c>
    </row>
    <row r="96" spans="1:35" ht="24.75" customHeight="1">
      <c r="A96" s="247" t="s">
        <v>0</v>
      </c>
      <c r="B96" s="248"/>
      <c r="C96" s="29" t="s">
        <v>239</v>
      </c>
      <c r="D96" s="92">
        <f>+D87</f>
        <v>0</v>
      </c>
      <c r="E96" s="92">
        <f aca="true" t="shared" si="22" ref="E96:AH96">+E87</f>
        <v>0</v>
      </c>
      <c r="F96" s="92">
        <f t="shared" si="22"/>
        <v>0</v>
      </c>
      <c r="G96" s="92">
        <f t="shared" si="22"/>
        <v>0</v>
      </c>
      <c r="H96" s="92">
        <f t="shared" si="22"/>
        <v>109</v>
      </c>
      <c r="I96" s="92">
        <f t="shared" si="22"/>
        <v>150</v>
      </c>
      <c r="J96" s="92">
        <f t="shared" si="22"/>
        <v>0</v>
      </c>
      <c r="K96" s="92">
        <f t="shared" si="22"/>
        <v>0</v>
      </c>
      <c r="L96" s="92">
        <f t="shared" si="22"/>
        <v>0</v>
      </c>
      <c r="M96" s="92">
        <f t="shared" si="22"/>
        <v>0</v>
      </c>
      <c r="N96" s="92">
        <f t="shared" si="22"/>
        <v>0</v>
      </c>
      <c r="O96" s="92">
        <f t="shared" si="22"/>
        <v>0</v>
      </c>
      <c r="P96" s="92">
        <f t="shared" si="22"/>
        <v>0</v>
      </c>
      <c r="Q96" s="92">
        <f t="shared" si="22"/>
        <v>0</v>
      </c>
      <c r="R96" s="92">
        <f t="shared" si="22"/>
        <v>0</v>
      </c>
      <c r="S96" s="92">
        <f t="shared" si="22"/>
        <v>0</v>
      </c>
      <c r="T96" s="92">
        <f t="shared" si="22"/>
        <v>0</v>
      </c>
      <c r="U96" s="92">
        <f t="shared" si="22"/>
        <v>0</v>
      </c>
      <c r="V96" s="92">
        <f t="shared" si="22"/>
        <v>0</v>
      </c>
      <c r="W96" s="92">
        <f t="shared" si="22"/>
        <v>0</v>
      </c>
      <c r="X96" s="92">
        <f t="shared" si="22"/>
        <v>0</v>
      </c>
      <c r="Y96" s="92">
        <f t="shared" si="22"/>
        <v>0</v>
      </c>
      <c r="Z96" s="92">
        <f t="shared" si="22"/>
        <v>0</v>
      </c>
      <c r="AA96" s="92">
        <f t="shared" si="22"/>
        <v>0</v>
      </c>
      <c r="AB96" s="92">
        <f t="shared" si="22"/>
        <v>0</v>
      </c>
      <c r="AC96" s="92">
        <f t="shared" si="22"/>
        <v>0</v>
      </c>
      <c r="AD96" s="92">
        <f t="shared" si="22"/>
        <v>0</v>
      </c>
      <c r="AE96" s="92">
        <f t="shared" si="22"/>
        <v>0</v>
      </c>
      <c r="AF96" s="92">
        <f t="shared" si="22"/>
        <v>109</v>
      </c>
      <c r="AG96" s="92">
        <f t="shared" si="22"/>
        <v>150</v>
      </c>
      <c r="AH96" s="92">
        <f t="shared" si="22"/>
        <v>259</v>
      </c>
      <c r="AI96" s="62"/>
    </row>
    <row r="97" spans="1:34" ht="24.75" customHeight="1">
      <c r="A97" s="249"/>
      <c r="B97" s="250"/>
      <c r="C97" s="29" t="s">
        <v>201</v>
      </c>
      <c r="D97" s="92">
        <f aca="true" t="shared" si="23" ref="D97:AH97">+D5+D7+D9+D11+D13+D15+D33+D35+D37+D51+D53+D65+D79+D88+D90+D92+D94</f>
        <v>298</v>
      </c>
      <c r="E97" s="92">
        <f t="shared" si="23"/>
        <v>168</v>
      </c>
      <c r="F97" s="92">
        <f t="shared" si="23"/>
        <v>0</v>
      </c>
      <c r="G97" s="92">
        <f t="shared" si="23"/>
        <v>0</v>
      </c>
      <c r="H97" s="92">
        <f t="shared" si="23"/>
        <v>469</v>
      </c>
      <c r="I97" s="92">
        <f t="shared" si="23"/>
        <v>385</v>
      </c>
      <c r="J97" s="92">
        <f t="shared" si="23"/>
        <v>250</v>
      </c>
      <c r="K97" s="92">
        <f t="shared" si="23"/>
        <v>161</v>
      </c>
      <c r="L97" s="92">
        <f t="shared" si="23"/>
        <v>75</v>
      </c>
      <c r="M97" s="92">
        <f t="shared" si="23"/>
        <v>42</v>
      </c>
      <c r="N97" s="92">
        <f t="shared" si="23"/>
        <v>20</v>
      </c>
      <c r="O97" s="92">
        <f t="shared" si="23"/>
        <v>5</v>
      </c>
      <c r="P97" s="92">
        <f t="shared" si="23"/>
        <v>6</v>
      </c>
      <c r="Q97" s="92">
        <f t="shared" si="23"/>
        <v>9</v>
      </c>
      <c r="R97" s="92">
        <f t="shared" si="23"/>
        <v>47</v>
      </c>
      <c r="S97" s="92">
        <f t="shared" si="23"/>
        <v>23</v>
      </c>
      <c r="T97" s="92">
        <f t="shared" si="23"/>
        <v>241</v>
      </c>
      <c r="U97" s="92">
        <f t="shared" si="23"/>
        <v>131</v>
      </c>
      <c r="V97" s="92">
        <f t="shared" si="23"/>
        <v>94</v>
      </c>
      <c r="W97" s="92">
        <f t="shared" si="23"/>
        <v>60</v>
      </c>
      <c r="X97" s="92">
        <f t="shared" si="23"/>
        <v>61</v>
      </c>
      <c r="Y97" s="92">
        <f t="shared" si="23"/>
        <v>24</v>
      </c>
      <c r="Z97" s="92">
        <f t="shared" si="23"/>
        <v>9</v>
      </c>
      <c r="AA97" s="92">
        <f t="shared" si="23"/>
        <v>7</v>
      </c>
      <c r="AB97" s="92">
        <f t="shared" si="23"/>
        <v>6</v>
      </c>
      <c r="AC97" s="92">
        <f t="shared" si="23"/>
        <v>1</v>
      </c>
      <c r="AD97" s="92">
        <f t="shared" si="23"/>
        <v>0</v>
      </c>
      <c r="AE97" s="92">
        <f t="shared" si="23"/>
        <v>0</v>
      </c>
      <c r="AF97" s="92">
        <f t="shared" si="23"/>
        <v>1576</v>
      </c>
      <c r="AG97" s="92">
        <f t="shared" si="23"/>
        <v>1016</v>
      </c>
      <c r="AH97" s="92">
        <f t="shared" si="23"/>
        <v>2592</v>
      </c>
    </row>
    <row r="98" spans="1:34" ht="24.75" customHeight="1">
      <c r="A98" s="251"/>
      <c r="B98" s="252"/>
      <c r="C98" s="29" t="s">
        <v>202</v>
      </c>
      <c r="D98" s="92">
        <f aca="true" t="shared" si="24" ref="D98:AH98">+D6+D8+D10+D12+D14+D16+D34+D36+D38+D52+D54+D66+D80+D89+D91+D93+D95</f>
        <v>6</v>
      </c>
      <c r="E98" s="92">
        <f t="shared" si="24"/>
        <v>1</v>
      </c>
      <c r="F98" s="92">
        <f t="shared" si="24"/>
        <v>0</v>
      </c>
      <c r="G98" s="92">
        <f t="shared" si="24"/>
        <v>0</v>
      </c>
      <c r="H98" s="92">
        <f t="shared" si="24"/>
        <v>119</v>
      </c>
      <c r="I98" s="92">
        <f t="shared" si="24"/>
        <v>73</v>
      </c>
      <c r="J98" s="92">
        <f t="shared" si="24"/>
        <v>40</v>
      </c>
      <c r="K98" s="92">
        <f t="shared" si="24"/>
        <v>9</v>
      </c>
      <c r="L98" s="92">
        <f t="shared" si="24"/>
        <v>13</v>
      </c>
      <c r="M98" s="92">
        <f t="shared" si="24"/>
        <v>4</v>
      </c>
      <c r="N98" s="92">
        <f t="shared" si="24"/>
        <v>2</v>
      </c>
      <c r="O98" s="92">
        <f t="shared" si="24"/>
        <v>0</v>
      </c>
      <c r="P98" s="92">
        <f t="shared" si="24"/>
        <v>0</v>
      </c>
      <c r="Q98" s="92">
        <f t="shared" si="24"/>
        <v>1</v>
      </c>
      <c r="R98" s="92">
        <f t="shared" si="24"/>
        <v>3</v>
      </c>
      <c r="S98" s="92">
        <f t="shared" si="24"/>
        <v>3</v>
      </c>
      <c r="T98" s="92">
        <f t="shared" si="24"/>
        <v>21</v>
      </c>
      <c r="U98" s="92">
        <f t="shared" si="24"/>
        <v>10</v>
      </c>
      <c r="V98" s="92">
        <f t="shared" si="24"/>
        <v>8</v>
      </c>
      <c r="W98" s="92">
        <f t="shared" si="24"/>
        <v>2</v>
      </c>
      <c r="X98" s="92">
        <f t="shared" si="24"/>
        <v>9</v>
      </c>
      <c r="Y98" s="92">
        <f t="shared" si="24"/>
        <v>2</v>
      </c>
      <c r="Z98" s="92">
        <f t="shared" si="24"/>
        <v>0</v>
      </c>
      <c r="AA98" s="92">
        <f t="shared" si="24"/>
        <v>0</v>
      </c>
      <c r="AB98" s="92">
        <f t="shared" si="24"/>
        <v>0</v>
      </c>
      <c r="AC98" s="92">
        <f t="shared" si="24"/>
        <v>0</v>
      </c>
      <c r="AD98" s="92">
        <f t="shared" si="24"/>
        <v>1</v>
      </c>
      <c r="AE98" s="92">
        <f t="shared" si="24"/>
        <v>0</v>
      </c>
      <c r="AF98" s="92">
        <f t="shared" si="24"/>
        <v>222</v>
      </c>
      <c r="AG98" s="92">
        <f t="shared" si="24"/>
        <v>105</v>
      </c>
      <c r="AH98" s="92">
        <f t="shared" si="24"/>
        <v>327</v>
      </c>
    </row>
    <row r="102" spans="1:34" ht="24.75" customHeight="1">
      <c r="A102" s="235" t="s">
        <v>365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</row>
    <row r="103" spans="1:34" ht="24.75" customHeight="1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</row>
    <row r="104" spans="1:34" ht="24.75" customHeight="1">
      <c r="A104" s="149" t="s">
        <v>194</v>
      </c>
      <c r="B104" s="149"/>
      <c r="C104" s="149" t="s">
        <v>195</v>
      </c>
      <c r="D104" s="246" t="s">
        <v>7</v>
      </c>
      <c r="E104" s="246"/>
      <c r="F104" s="246" t="s">
        <v>34</v>
      </c>
      <c r="G104" s="246"/>
      <c r="H104" s="246" t="s">
        <v>25</v>
      </c>
      <c r="I104" s="246"/>
      <c r="J104" s="246" t="s">
        <v>8</v>
      </c>
      <c r="K104" s="246"/>
      <c r="L104" s="246" t="s">
        <v>196</v>
      </c>
      <c r="M104" s="246"/>
      <c r="N104" s="246" t="s">
        <v>30</v>
      </c>
      <c r="O104" s="246"/>
      <c r="P104" s="246" t="s">
        <v>10</v>
      </c>
      <c r="Q104" s="246"/>
      <c r="R104" s="246" t="s">
        <v>55</v>
      </c>
      <c r="S104" s="246"/>
      <c r="T104" s="246" t="s">
        <v>197</v>
      </c>
      <c r="U104" s="246"/>
      <c r="V104" s="149" t="s">
        <v>26</v>
      </c>
      <c r="W104" s="149"/>
      <c r="X104" s="149" t="s">
        <v>27</v>
      </c>
      <c r="Y104" s="149"/>
      <c r="Z104" s="149" t="s">
        <v>198</v>
      </c>
      <c r="AA104" s="149"/>
      <c r="AB104" s="149" t="s">
        <v>199</v>
      </c>
      <c r="AC104" s="149"/>
      <c r="AD104" s="149" t="s">
        <v>200</v>
      </c>
      <c r="AE104" s="149"/>
      <c r="AF104" s="262" t="s">
        <v>56</v>
      </c>
      <c r="AG104" s="262"/>
      <c r="AH104" s="262"/>
    </row>
    <row r="105" spans="1:34" ht="24.75" customHeight="1">
      <c r="A105" s="149"/>
      <c r="B105" s="149"/>
      <c r="C105" s="264"/>
      <c r="D105" s="93" t="s">
        <v>37</v>
      </c>
      <c r="E105" s="93" t="s">
        <v>38</v>
      </c>
      <c r="F105" s="93" t="s">
        <v>37</v>
      </c>
      <c r="G105" s="93" t="s">
        <v>38</v>
      </c>
      <c r="H105" s="93" t="s">
        <v>37</v>
      </c>
      <c r="I105" s="93" t="s">
        <v>38</v>
      </c>
      <c r="J105" s="93" t="s">
        <v>37</v>
      </c>
      <c r="K105" s="93" t="s">
        <v>38</v>
      </c>
      <c r="L105" s="93" t="s">
        <v>37</v>
      </c>
      <c r="M105" s="93" t="s">
        <v>38</v>
      </c>
      <c r="N105" s="93" t="s">
        <v>37</v>
      </c>
      <c r="O105" s="93" t="s">
        <v>38</v>
      </c>
      <c r="P105" s="93" t="s">
        <v>37</v>
      </c>
      <c r="Q105" s="93" t="s">
        <v>38</v>
      </c>
      <c r="R105" s="93" t="s">
        <v>37</v>
      </c>
      <c r="S105" s="93" t="s">
        <v>38</v>
      </c>
      <c r="T105" s="93" t="s">
        <v>37</v>
      </c>
      <c r="U105" s="93" t="s">
        <v>38</v>
      </c>
      <c r="V105" s="93" t="s">
        <v>37</v>
      </c>
      <c r="W105" s="93" t="s">
        <v>38</v>
      </c>
      <c r="X105" s="93" t="s">
        <v>37</v>
      </c>
      <c r="Y105" s="93" t="s">
        <v>38</v>
      </c>
      <c r="Z105" s="93" t="s">
        <v>37</v>
      </c>
      <c r="AA105" s="93" t="s">
        <v>38</v>
      </c>
      <c r="AB105" s="93" t="s">
        <v>37</v>
      </c>
      <c r="AC105" s="93" t="s">
        <v>38</v>
      </c>
      <c r="AD105" s="93" t="s">
        <v>37</v>
      </c>
      <c r="AE105" s="93" t="s">
        <v>38</v>
      </c>
      <c r="AF105" s="93" t="s">
        <v>37</v>
      </c>
      <c r="AG105" s="93" t="s">
        <v>38</v>
      </c>
      <c r="AH105" s="94" t="s">
        <v>16</v>
      </c>
    </row>
    <row r="106" spans="1:34" ht="24.75" customHeight="1">
      <c r="A106" s="121" t="s">
        <v>17</v>
      </c>
      <c r="B106" s="258"/>
      <c r="C106" s="85" t="s">
        <v>201</v>
      </c>
      <c r="D106" s="43">
        <v>0</v>
      </c>
      <c r="E106" s="43">
        <v>0</v>
      </c>
      <c r="F106" s="43">
        <v>0</v>
      </c>
      <c r="G106" s="43">
        <v>0</v>
      </c>
      <c r="H106" s="43">
        <v>25</v>
      </c>
      <c r="I106" s="43">
        <v>12</v>
      </c>
      <c r="J106" s="43">
        <v>0</v>
      </c>
      <c r="K106" s="43">
        <v>0</v>
      </c>
      <c r="L106" s="43">
        <v>1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1</v>
      </c>
      <c r="T106" s="43">
        <v>1</v>
      </c>
      <c r="U106" s="43">
        <v>1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92">
        <f>AD106+AB106+Z106+X106+V106+T106+R106+P106+N106+L106+J106+H106+F106+D106</f>
        <v>27</v>
      </c>
      <c r="AG106" s="92">
        <f>AE106+AC106+AA106+Y106+W106+U106+S106+Q106+O106+M106+K106+I106+G106+E106</f>
        <v>14</v>
      </c>
      <c r="AH106" s="92">
        <f>AG106+AF106</f>
        <v>41</v>
      </c>
    </row>
    <row r="107" spans="1:34" ht="24.75" customHeight="1">
      <c r="A107" s="121"/>
      <c r="B107" s="258"/>
      <c r="C107" s="85" t="s">
        <v>202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92">
        <f aca="true" t="shared" si="25" ref="AF107:AF170">AD107+AB107+Z107+X107+V107+T107+R107+P107+N107+L107+J107+H107+F107+D107</f>
        <v>0</v>
      </c>
      <c r="AG107" s="92">
        <f aca="true" t="shared" si="26" ref="AG107:AG170">AE107+AC107+AA107+Y107+W107+U107+S107+Q107+O107+M107+K107+I107+G107+E107</f>
        <v>0</v>
      </c>
      <c r="AH107" s="92">
        <f aca="true" t="shared" si="27" ref="AH107:AH170">AG107+AF107</f>
        <v>0</v>
      </c>
    </row>
    <row r="108" spans="1:34" ht="24.75" customHeight="1">
      <c r="A108" s="121" t="s">
        <v>18</v>
      </c>
      <c r="B108" s="258"/>
      <c r="C108" s="85" t="s">
        <v>201</v>
      </c>
      <c r="D108" s="43">
        <v>0</v>
      </c>
      <c r="E108" s="43">
        <v>0</v>
      </c>
      <c r="F108" s="43">
        <v>0</v>
      </c>
      <c r="G108" s="43">
        <v>0</v>
      </c>
      <c r="H108" s="43">
        <v>10</v>
      </c>
      <c r="I108" s="43">
        <v>3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5</v>
      </c>
      <c r="U108" s="43">
        <v>1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92">
        <f t="shared" si="25"/>
        <v>15</v>
      </c>
      <c r="AG108" s="92">
        <f t="shared" si="26"/>
        <v>4</v>
      </c>
      <c r="AH108" s="92">
        <f t="shared" si="27"/>
        <v>19</v>
      </c>
    </row>
    <row r="109" spans="1:34" ht="24.75" customHeight="1">
      <c r="A109" s="121"/>
      <c r="B109" s="258"/>
      <c r="C109" s="85" t="s">
        <v>202</v>
      </c>
      <c r="D109" s="89">
        <v>0</v>
      </c>
      <c r="E109" s="89">
        <v>0</v>
      </c>
      <c r="F109" s="43">
        <v>0</v>
      </c>
      <c r="G109" s="43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9">
        <v>0</v>
      </c>
      <c r="AC109" s="89">
        <v>0</v>
      </c>
      <c r="AD109" s="89">
        <v>0</v>
      </c>
      <c r="AE109" s="89">
        <v>0</v>
      </c>
      <c r="AF109" s="92">
        <f t="shared" si="25"/>
        <v>0</v>
      </c>
      <c r="AG109" s="92">
        <f t="shared" si="26"/>
        <v>0</v>
      </c>
      <c r="AH109" s="92">
        <f t="shared" si="27"/>
        <v>0</v>
      </c>
    </row>
    <row r="110" spans="1:34" ht="24.75" customHeight="1">
      <c r="A110" s="121" t="s">
        <v>19</v>
      </c>
      <c r="B110" s="258"/>
      <c r="C110" s="85" t="s">
        <v>201</v>
      </c>
      <c r="D110" s="43">
        <v>0</v>
      </c>
      <c r="E110" s="43">
        <v>0</v>
      </c>
      <c r="F110" s="43">
        <v>0</v>
      </c>
      <c r="G110" s="43">
        <v>0</v>
      </c>
      <c r="H110" s="43">
        <v>2</v>
      </c>
      <c r="I110" s="43">
        <v>1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92">
        <f t="shared" si="25"/>
        <v>2</v>
      </c>
      <c r="AG110" s="92">
        <f t="shared" si="26"/>
        <v>1</v>
      </c>
      <c r="AH110" s="92">
        <f t="shared" si="27"/>
        <v>3</v>
      </c>
    </row>
    <row r="111" spans="1:34" ht="24.75" customHeight="1">
      <c r="A111" s="121"/>
      <c r="B111" s="258"/>
      <c r="C111" s="85" t="s">
        <v>202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92">
        <f t="shared" si="25"/>
        <v>0</v>
      </c>
      <c r="AG111" s="92">
        <f t="shared" si="26"/>
        <v>0</v>
      </c>
      <c r="AH111" s="92">
        <f t="shared" si="27"/>
        <v>0</v>
      </c>
    </row>
    <row r="112" spans="1:34" ht="24.75" customHeight="1">
      <c r="A112" s="105" t="s">
        <v>203</v>
      </c>
      <c r="B112" s="259"/>
      <c r="C112" s="85" t="s">
        <v>201</v>
      </c>
      <c r="D112" s="43">
        <v>0</v>
      </c>
      <c r="E112" s="43">
        <v>0</v>
      </c>
      <c r="F112" s="43">
        <v>0</v>
      </c>
      <c r="G112" s="43">
        <v>0</v>
      </c>
      <c r="H112" s="43">
        <v>5</v>
      </c>
      <c r="I112" s="43">
        <v>3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1</v>
      </c>
      <c r="S112" s="43">
        <v>0</v>
      </c>
      <c r="T112" s="43">
        <v>2</v>
      </c>
      <c r="U112" s="43">
        <v>0</v>
      </c>
      <c r="V112" s="43">
        <v>1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92">
        <f t="shared" si="25"/>
        <v>9</v>
      </c>
      <c r="AG112" s="92">
        <f t="shared" si="26"/>
        <v>3</v>
      </c>
      <c r="AH112" s="92">
        <f t="shared" si="27"/>
        <v>12</v>
      </c>
    </row>
    <row r="113" spans="1:34" ht="24.75" customHeight="1">
      <c r="A113" s="107"/>
      <c r="B113" s="260"/>
      <c r="C113" s="85" t="s">
        <v>242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92">
        <f t="shared" si="25"/>
        <v>0</v>
      </c>
      <c r="AG113" s="92">
        <f t="shared" si="26"/>
        <v>0</v>
      </c>
      <c r="AH113" s="92">
        <f t="shared" si="27"/>
        <v>0</v>
      </c>
    </row>
    <row r="114" spans="1:34" ht="24.75" customHeight="1">
      <c r="A114" s="121" t="s">
        <v>204</v>
      </c>
      <c r="B114" s="258"/>
      <c r="C114" s="85" t="s">
        <v>201</v>
      </c>
      <c r="D114" s="43">
        <v>0</v>
      </c>
      <c r="E114" s="43">
        <v>0</v>
      </c>
      <c r="F114" s="43">
        <v>0</v>
      </c>
      <c r="G114" s="43">
        <v>0</v>
      </c>
      <c r="H114" s="43">
        <v>30</v>
      </c>
      <c r="I114" s="43">
        <v>7</v>
      </c>
      <c r="J114" s="43">
        <v>0</v>
      </c>
      <c r="K114" s="43">
        <v>0</v>
      </c>
      <c r="L114" s="43">
        <v>0</v>
      </c>
      <c r="M114" s="43">
        <v>0</v>
      </c>
      <c r="N114" s="43">
        <v>2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9</v>
      </c>
      <c r="U114" s="43">
        <v>0</v>
      </c>
      <c r="V114" s="43">
        <v>0</v>
      </c>
      <c r="W114" s="43">
        <v>1</v>
      </c>
      <c r="X114" s="43">
        <v>2</v>
      </c>
      <c r="Y114" s="43">
        <v>1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92">
        <f t="shared" si="25"/>
        <v>43</v>
      </c>
      <c r="AG114" s="92">
        <f t="shared" si="26"/>
        <v>9</v>
      </c>
      <c r="AH114" s="92">
        <f t="shared" si="27"/>
        <v>52</v>
      </c>
    </row>
    <row r="115" spans="1:34" ht="24.75" customHeight="1">
      <c r="A115" s="121"/>
      <c r="B115" s="258"/>
      <c r="C115" s="85" t="s">
        <v>202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92">
        <f t="shared" si="25"/>
        <v>0</v>
      </c>
      <c r="AG115" s="92">
        <f t="shared" si="26"/>
        <v>0</v>
      </c>
      <c r="AH115" s="92">
        <f t="shared" si="27"/>
        <v>0</v>
      </c>
    </row>
    <row r="116" spans="1:34" ht="24.75" customHeight="1">
      <c r="A116" s="121" t="s">
        <v>205</v>
      </c>
      <c r="B116" s="258"/>
      <c r="C116" s="85" t="s">
        <v>201</v>
      </c>
      <c r="D116" s="43">
        <v>0</v>
      </c>
      <c r="E116" s="43">
        <v>0</v>
      </c>
      <c r="F116" s="43">
        <v>0</v>
      </c>
      <c r="G116" s="43">
        <v>0</v>
      </c>
      <c r="H116" s="43">
        <v>2</v>
      </c>
      <c r="I116" s="43">
        <v>1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43">
        <v>0</v>
      </c>
      <c r="AF116" s="92">
        <f t="shared" si="25"/>
        <v>2</v>
      </c>
      <c r="AG116" s="92">
        <f t="shared" si="26"/>
        <v>1</v>
      </c>
      <c r="AH116" s="92">
        <f t="shared" si="27"/>
        <v>3</v>
      </c>
    </row>
    <row r="117" spans="1:34" ht="24.75" customHeight="1" thickBot="1">
      <c r="A117" s="121"/>
      <c r="B117" s="258"/>
      <c r="C117" s="85" t="s">
        <v>202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92">
        <f t="shared" si="25"/>
        <v>0</v>
      </c>
      <c r="AG117" s="92">
        <f t="shared" si="26"/>
        <v>0</v>
      </c>
      <c r="AH117" s="92">
        <f t="shared" si="27"/>
        <v>0</v>
      </c>
    </row>
    <row r="118" spans="1:34" ht="24.75" customHeight="1">
      <c r="A118" s="253" t="s">
        <v>206</v>
      </c>
      <c r="B118" s="139" t="s">
        <v>207</v>
      </c>
      <c r="C118" s="86" t="s">
        <v>201</v>
      </c>
      <c r="D118" s="63">
        <v>0</v>
      </c>
      <c r="E118" s="63">
        <v>0</v>
      </c>
      <c r="F118" s="63">
        <v>0</v>
      </c>
      <c r="G118" s="63">
        <v>0</v>
      </c>
      <c r="H118" s="63">
        <v>2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92">
        <f t="shared" si="25"/>
        <v>2</v>
      </c>
      <c r="AG118" s="92">
        <f t="shared" si="26"/>
        <v>0</v>
      </c>
      <c r="AH118" s="92">
        <f t="shared" si="27"/>
        <v>2</v>
      </c>
    </row>
    <row r="119" spans="1:34" ht="24.75" customHeight="1">
      <c r="A119" s="254"/>
      <c r="B119" s="140"/>
      <c r="C119" s="85" t="s">
        <v>202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92">
        <f t="shared" si="25"/>
        <v>0</v>
      </c>
      <c r="AG119" s="92">
        <f t="shared" si="26"/>
        <v>0</v>
      </c>
      <c r="AH119" s="92">
        <f t="shared" si="27"/>
        <v>0</v>
      </c>
    </row>
    <row r="120" spans="1:34" ht="24.75" customHeight="1">
      <c r="A120" s="254"/>
      <c r="B120" s="139" t="s">
        <v>209</v>
      </c>
      <c r="C120" s="85" t="s">
        <v>201</v>
      </c>
      <c r="D120" s="43">
        <v>0</v>
      </c>
      <c r="E120" s="43">
        <v>0</v>
      </c>
      <c r="F120" s="43">
        <v>0</v>
      </c>
      <c r="G120" s="43">
        <v>0</v>
      </c>
      <c r="H120" s="43">
        <v>1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92">
        <f t="shared" si="25"/>
        <v>1</v>
      </c>
      <c r="AG120" s="92">
        <f t="shared" si="26"/>
        <v>0</v>
      </c>
      <c r="AH120" s="92">
        <f t="shared" si="27"/>
        <v>1</v>
      </c>
    </row>
    <row r="121" spans="1:34" ht="24.75" customHeight="1">
      <c r="A121" s="254"/>
      <c r="B121" s="140"/>
      <c r="C121" s="85" t="s">
        <v>202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92">
        <f t="shared" si="25"/>
        <v>0</v>
      </c>
      <c r="AG121" s="92">
        <f t="shared" si="26"/>
        <v>0</v>
      </c>
      <c r="AH121" s="92">
        <f t="shared" si="27"/>
        <v>0</v>
      </c>
    </row>
    <row r="122" spans="1:34" ht="24.75" customHeight="1">
      <c r="A122" s="254"/>
      <c r="B122" s="139" t="s">
        <v>51</v>
      </c>
      <c r="C122" s="85" t="s">
        <v>201</v>
      </c>
      <c r="D122" s="43">
        <v>0</v>
      </c>
      <c r="E122" s="43">
        <v>0</v>
      </c>
      <c r="F122" s="43">
        <v>0</v>
      </c>
      <c r="G122" s="43">
        <v>0</v>
      </c>
      <c r="H122" s="43">
        <v>2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92">
        <f t="shared" si="25"/>
        <v>2</v>
      </c>
      <c r="AG122" s="92">
        <f t="shared" si="26"/>
        <v>0</v>
      </c>
      <c r="AH122" s="92">
        <f t="shared" si="27"/>
        <v>2</v>
      </c>
    </row>
    <row r="123" spans="1:34" ht="24.75" customHeight="1">
      <c r="A123" s="254"/>
      <c r="B123" s="140"/>
      <c r="C123" s="85" t="s">
        <v>202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92">
        <f t="shared" si="25"/>
        <v>0</v>
      </c>
      <c r="AG123" s="92">
        <f t="shared" si="26"/>
        <v>0</v>
      </c>
      <c r="AH123" s="92">
        <f t="shared" si="27"/>
        <v>0</v>
      </c>
    </row>
    <row r="124" spans="1:36" ht="24.75" customHeight="1">
      <c r="A124" s="254"/>
      <c r="B124" s="139" t="s">
        <v>210</v>
      </c>
      <c r="C124" s="85" t="s">
        <v>201</v>
      </c>
      <c r="D124" s="43">
        <v>0</v>
      </c>
      <c r="E124" s="43">
        <v>0</v>
      </c>
      <c r="F124" s="43">
        <v>0</v>
      </c>
      <c r="G124" s="43">
        <v>0</v>
      </c>
      <c r="H124" s="43">
        <v>1</v>
      </c>
      <c r="I124" s="43">
        <v>0</v>
      </c>
      <c r="J124" s="43">
        <v>0</v>
      </c>
      <c r="K124" s="43">
        <v>0</v>
      </c>
      <c r="L124" s="43">
        <v>1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92">
        <f t="shared" si="25"/>
        <v>2</v>
      </c>
      <c r="AG124" s="92">
        <f t="shared" si="26"/>
        <v>0</v>
      </c>
      <c r="AH124" s="92">
        <f t="shared" si="27"/>
        <v>2</v>
      </c>
      <c r="AI124" s="255"/>
      <c r="AJ124" s="256"/>
    </row>
    <row r="125" spans="1:34" ht="24.75" customHeight="1">
      <c r="A125" s="254"/>
      <c r="B125" s="140"/>
      <c r="C125" s="85" t="s">
        <v>202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92">
        <f t="shared" si="25"/>
        <v>0</v>
      </c>
      <c r="AG125" s="92">
        <f t="shared" si="26"/>
        <v>0</v>
      </c>
      <c r="AH125" s="92">
        <f t="shared" si="27"/>
        <v>0</v>
      </c>
    </row>
    <row r="126" spans="1:34" ht="24.75" customHeight="1">
      <c r="A126" s="254"/>
      <c r="B126" s="139" t="s">
        <v>211</v>
      </c>
      <c r="C126" s="85" t="s">
        <v>201</v>
      </c>
      <c r="D126" s="43">
        <v>0</v>
      </c>
      <c r="E126" s="43">
        <v>0</v>
      </c>
      <c r="F126" s="43">
        <v>0</v>
      </c>
      <c r="G126" s="43">
        <v>0</v>
      </c>
      <c r="H126" s="43">
        <v>1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92">
        <f t="shared" si="25"/>
        <v>1</v>
      </c>
      <c r="AG126" s="92">
        <f t="shared" si="26"/>
        <v>0</v>
      </c>
      <c r="AH126" s="92">
        <f t="shared" si="27"/>
        <v>1</v>
      </c>
    </row>
    <row r="127" spans="1:34" ht="24.75" customHeight="1">
      <c r="A127" s="254"/>
      <c r="B127" s="140"/>
      <c r="C127" s="85" t="s">
        <v>202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>
        <v>0</v>
      </c>
      <c r="AD127" s="43">
        <v>0</v>
      </c>
      <c r="AE127" s="43">
        <v>0</v>
      </c>
      <c r="AF127" s="92">
        <f t="shared" si="25"/>
        <v>0</v>
      </c>
      <c r="AG127" s="92">
        <f t="shared" si="26"/>
        <v>0</v>
      </c>
      <c r="AH127" s="92">
        <f t="shared" si="27"/>
        <v>0</v>
      </c>
    </row>
    <row r="128" spans="1:34" ht="24.75" customHeight="1">
      <c r="A128" s="254"/>
      <c r="B128" s="139" t="s">
        <v>212</v>
      </c>
      <c r="C128" s="85" t="s">
        <v>201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92">
        <f t="shared" si="25"/>
        <v>0</v>
      </c>
      <c r="AG128" s="92">
        <f t="shared" si="26"/>
        <v>0</v>
      </c>
      <c r="AH128" s="92">
        <f t="shared" si="27"/>
        <v>0</v>
      </c>
    </row>
    <row r="129" spans="1:34" ht="24.75" customHeight="1">
      <c r="A129" s="254"/>
      <c r="B129" s="140"/>
      <c r="C129" s="85" t="s">
        <v>202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92">
        <f t="shared" si="25"/>
        <v>0</v>
      </c>
      <c r="AG129" s="92">
        <f t="shared" si="26"/>
        <v>0</v>
      </c>
      <c r="AH129" s="92">
        <f t="shared" si="27"/>
        <v>0</v>
      </c>
    </row>
    <row r="130" spans="1:34" ht="24.75" customHeight="1">
      <c r="A130" s="254"/>
      <c r="B130" s="188" t="s">
        <v>213</v>
      </c>
      <c r="C130" s="85" t="s">
        <v>201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1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92">
        <f t="shared" si="25"/>
        <v>0</v>
      </c>
      <c r="AG130" s="92">
        <f t="shared" si="26"/>
        <v>1</v>
      </c>
      <c r="AH130" s="92">
        <f t="shared" si="27"/>
        <v>1</v>
      </c>
    </row>
    <row r="131" spans="1:34" ht="24.75" customHeight="1">
      <c r="A131" s="254"/>
      <c r="B131" s="190"/>
      <c r="C131" s="85" t="s">
        <v>202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92">
        <f t="shared" si="25"/>
        <v>0</v>
      </c>
      <c r="AG131" s="92">
        <f t="shared" si="26"/>
        <v>0</v>
      </c>
      <c r="AH131" s="92">
        <f t="shared" si="27"/>
        <v>0</v>
      </c>
    </row>
    <row r="132" spans="1:34" ht="24.75" customHeight="1">
      <c r="A132" s="254"/>
      <c r="B132" s="188" t="s">
        <v>214</v>
      </c>
      <c r="C132" s="85" t="s">
        <v>201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92">
        <f t="shared" si="25"/>
        <v>0</v>
      </c>
      <c r="AG132" s="92">
        <f t="shared" si="26"/>
        <v>0</v>
      </c>
      <c r="AH132" s="92">
        <f t="shared" si="27"/>
        <v>0</v>
      </c>
    </row>
    <row r="133" spans="1:34" ht="24.75" customHeight="1">
      <c r="A133" s="254"/>
      <c r="B133" s="190"/>
      <c r="C133" s="85" t="s">
        <v>202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92">
        <f t="shared" si="25"/>
        <v>0</v>
      </c>
      <c r="AG133" s="92">
        <f t="shared" si="26"/>
        <v>0</v>
      </c>
      <c r="AH133" s="92">
        <f t="shared" si="27"/>
        <v>0</v>
      </c>
    </row>
    <row r="134" spans="1:34" ht="24.75" customHeight="1">
      <c r="A134" s="254"/>
      <c r="B134" s="194" t="s">
        <v>215</v>
      </c>
      <c r="C134" s="90" t="s">
        <v>201</v>
      </c>
      <c r="D134" s="64">
        <f>+D118+D120+D122+D124+D126+D128+D130+D132</f>
        <v>0</v>
      </c>
      <c r="E134" s="64">
        <f aca="true" t="shared" si="28" ref="E134:AH134">+E118+E120+E122+E124+E126+E128+E130+E132</f>
        <v>0</v>
      </c>
      <c r="F134" s="64">
        <f t="shared" si="28"/>
        <v>0</v>
      </c>
      <c r="G134" s="64">
        <f t="shared" si="28"/>
        <v>0</v>
      </c>
      <c r="H134" s="64">
        <f t="shared" si="28"/>
        <v>7</v>
      </c>
      <c r="I134" s="64">
        <f t="shared" si="28"/>
        <v>0</v>
      </c>
      <c r="J134" s="64">
        <f t="shared" si="28"/>
        <v>0</v>
      </c>
      <c r="K134" s="64">
        <f t="shared" si="28"/>
        <v>0</v>
      </c>
      <c r="L134" s="64">
        <f t="shared" si="28"/>
        <v>1</v>
      </c>
      <c r="M134" s="64">
        <f t="shared" si="28"/>
        <v>0</v>
      </c>
      <c r="N134" s="64">
        <f t="shared" si="28"/>
        <v>0</v>
      </c>
      <c r="O134" s="64">
        <f t="shared" si="28"/>
        <v>0</v>
      </c>
      <c r="P134" s="64">
        <f t="shared" si="28"/>
        <v>0</v>
      </c>
      <c r="Q134" s="64">
        <f t="shared" si="28"/>
        <v>0</v>
      </c>
      <c r="R134" s="64">
        <f t="shared" si="28"/>
        <v>0</v>
      </c>
      <c r="S134" s="64">
        <f t="shared" si="28"/>
        <v>0</v>
      </c>
      <c r="T134" s="64">
        <f t="shared" si="28"/>
        <v>0</v>
      </c>
      <c r="U134" s="64">
        <f t="shared" si="28"/>
        <v>1</v>
      </c>
      <c r="V134" s="64">
        <f t="shared" si="28"/>
        <v>0</v>
      </c>
      <c r="W134" s="64">
        <f t="shared" si="28"/>
        <v>0</v>
      </c>
      <c r="X134" s="64">
        <f t="shared" si="28"/>
        <v>0</v>
      </c>
      <c r="Y134" s="64">
        <f t="shared" si="28"/>
        <v>0</v>
      </c>
      <c r="Z134" s="64">
        <f t="shared" si="28"/>
        <v>0</v>
      </c>
      <c r="AA134" s="64">
        <f t="shared" si="28"/>
        <v>0</v>
      </c>
      <c r="AB134" s="64">
        <f t="shared" si="28"/>
        <v>0</v>
      </c>
      <c r="AC134" s="64">
        <f t="shared" si="28"/>
        <v>0</v>
      </c>
      <c r="AD134" s="64">
        <f t="shared" si="28"/>
        <v>0</v>
      </c>
      <c r="AE134" s="64">
        <f t="shared" si="28"/>
        <v>0</v>
      </c>
      <c r="AF134" s="92">
        <f t="shared" si="28"/>
        <v>8</v>
      </c>
      <c r="AG134" s="92">
        <f t="shared" si="28"/>
        <v>1</v>
      </c>
      <c r="AH134" s="92">
        <f t="shared" si="28"/>
        <v>9</v>
      </c>
    </row>
    <row r="135" spans="1:34" ht="24.75" customHeight="1">
      <c r="A135" s="261"/>
      <c r="B135" s="196"/>
      <c r="C135" s="90" t="s">
        <v>202</v>
      </c>
      <c r="D135" s="64">
        <f>+D119+D121+D123+D125+D127+D129+D131+D133</f>
        <v>0</v>
      </c>
      <c r="E135" s="64">
        <f aca="true" t="shared" si="29" ref="E135:AH135">+E119+E121+E123+E125+E127+E129+E131+E133</f>
        <v>0</v>
      </c>
      <c r="F135" s="64">
        <f t="shared" si="29"/>
        <v>0</v>
      </c>
      <c r="G135" s="64">
        <f t="shared" si="29"/>
        <v>0</v>
      </c>
      <c r="H135" s="64">
        <f t="shared" si="29"/>
        <v>0</v>
      </c>
      <c r="I135" s="64">
        <f t="shared" si="29"/>
        <v>0</v>
      </c>
      <c r="J135" s="64">
        <f t="shared" si="29"/>
        <v>0</v>
      </c>
      <c r="K135" s="64">
        <f t="shared" si="29"/>
        <v>0</v>
      </c>
      <c r="L135" s="64">
        <f t="shared" si="29"/>
        <v>0</v>
      </c>
      <c r="M135" s="64">
        <f t="shared" si="29"/>
        <v>0</v>
      </c>
      <c r="N135" s="64">
        <f t="shared" si="29"/>
        <v>0</v>
      </c>
      <c r="O135" s="64">
        <f t="shared" si="29"/>
        <v>0</v>
      </c>
      <c r="P135" s="64">
        <f t="shared" si="29"/>
        <v>0</v>
      </c>
      <c r="Q135" s="64">
        <f t="shared" si="29"/>
        <v>0</v>
      </c>
      <c r="R135" s="64">
        <f t="shared" si="29"/>
        <v>0</v>
      </c>
      <c r="S135" s="64">
        <f t="shared" si="29"/>
        <v>0</v>
      </c>
      <c r="T135" s="64">
        <f t="shared" si="29"/>
        <v>0</v>
      </c>
      <c r="U135" s="64">
        <f t="shared" si="29"/>
        <v>0</v>
      </c>
      <c r="V135" s="64">
        <f t="shared" si="29"/>
        <v>0</v>
      </c>
      <c r="W135" s="64">
        <f t="shared" si="29"/>
        <v>0</v>
      </c>
      <c r="X135" s="64">
        <f t="shared" si="29"/>
        <v>0</v>
      </c>
      <c r="Y135" s="64">
        <f t="shared" si="29"/>
        <v>0</v>
      </c>
      <c r="Z135" s="64">
        <f t="shared" si="29"/>
        <v>0</v>
      </c>
      <c r="AA135" s="64">
        <f t="shared" si="29"/>
        <v>0</v>
      </c>
      <c r="AB135" s="64">
        <f t="shared" si="29"/>
        <v>0</v>
      </c>
      <c r="AC135" s="64">
        <f t="shared" si="29"/>
        <v>0</v>
      </c>
      <c r="AD135" s="64">
        <f t="shared" si="29"/>
        <v>0</v>
      </c>
      <c r="AE135" s="64">
        <f t="shared" si="29"/>
        <v>0</v>
      </c>
      <c r="AF135" s="92">
        <f t="shared" si="29"/>
        <v>0</v>
      </c>
      <c r="AG135" s="92">
        <f t="shared" si="29"/>
        <v>0</v>
      </c>
      <c r="AH135" s="92">
        <f t="shared" si="29"/>
        <v>0</v>
      </c>
    </row>
    <row r="136" spans="1:34" ht="24.75" customHeight="1">
      <c r="A136" s="121" t="s">
        <v>216</v>
      </c>
      <c r="B136" s="121"/>
      <c r="C136" s="85" t="s">
        <v>201</v>
      </c>
      <c r="D136" s="43">
        <v>0</v>
      </c>
      <c r="E136" s="43">
        <v>0</v>
      </c>
      <c r="F136" s="43">
        <v>0</v>
      </c>
      <c r="G136" s="43">
        <v>0</v>
      </c>
      <c r="H136" s="43">
        <v>12</v>
      </c>
      <c r="I136" s="43">
        <v>2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4</v>
      </c>
      <c r="U136" s="43">
        <v>0</v>
      </c>
      <c r="V136" s="43">
        <v>2</v>
      </c>
      <c r="W136" s="43">
        <v>0</v>
      </c>
      <c r="X136" s="43">
        <v>2</v>
      </c>
      <c r="Y136" s="43">
        <v>0</v>
      </c>
      <c r="Z136" s="43">
        <v>0</v>
      </c>
      <c r="AA136" s="43">
        <v>0</v>
      </c>
      <c r="AB136" s="43">
        <v>2</v>
      </c>
      <c r="AC136" s="43">
        <v>0</v>
      </c>
      <c r="AD136" s="43">
        <v>0</v>
      </c>
      <c r="AE136" s="43">
        <v>0</v>
      </c>
      <c r="AF136" s="92">
        <f t="shared" si="25"/>
        <v>22</v>
      </c>
      <c r="AG136" s="92">
        <f t="shared" si="26"/>
        <v>2</v>
      </c>
      <c r="AH136" s="92">
        <f t="shared" si="27"/>
        <v>24</v>
      </c>
    </row>
    <row r="137" spans="1:34" ht="24.75" customHeight="1">
      <c r="A137" s="121"/>
      <c r="B137" s="121"/>
      <c r="C137" s="85" t="s">
        <v>202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92">
        <f t="shared" si="25"/>
        <v>0</v>
      </c>
      <c r="AG137" s="92">
        <f t="shared" si="26"/>
        <v>0</v>
      </c>
      <c r="AH137" s="92">
        <f t="shared" si="27"/>
        <v>0</v>
      </c>
    </row>
    <row r="138" spans="1:34" ht="24.75" customHeight="1">
      <c r="A138" s="121" t="s">
        <v>217</v>
      </c>
      <c r="B138" s="121"/>
      <c r="C138" s="85" t="s">
        <v>201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92">
        <f t="shared" si="25"/>
        <v>0</v>
      </c>
      <c r="AG138" s="92">
        <f t="shared" si="26"/>
        <v>0</v>
      </c>
      <c r="AH138" s="92">
        <f t="shared" si="27"/>
        <v>0</v>
      </c>
    </row>
    <row r="139" spans="1:34" ht="24.75" customHeight="1" thickBot="1">
      <c r="A139" s="121"/>
      <c r="B139" s="121"/>
      <c r="C139" s="85" t="s">
        <v>202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43">
        <v>0</v>
      </c>
      <c r="AF139" s="92">
        <f t="shared" si="25"/>
        <v>0</v>
      </c>
      <c r="AG139" s="92">
        <f t="shared" si="26"/>
        <v>0</v>
      </c>
      <c r="AH139" s="92">
        <f t="shared" si="27"/>
        <v>0</v>
      </c>
    </row>
    <row r="140" spans="1:34" ht="24.75" customHeight="1">
      <c r="A140" s="253" t="s">
        <v>218</v>
      </c>
      <c r="B140" s="139" t="s">
        <v>219</v>
      </c>
      <c r="C140" s="85" t="s">
        <v>201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3</v>
      </c>
      <c r="K140" s="43">
        <v>1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92">
        <f t="shared" si="25"/>
        <v>3</v>
      </c>
      <c r="AG140" s="92">
        <f t="shared" si="26"/>
        <v>1</v>
      </c>
      <c r="AH140" s="92">
        <f t="shared" si="27"/>
        <v>4</v>
      </c>
    </row>
    <row r="141" spans="1:34" ht="24.75" customHeight="1">
      <c r="A141" s="254"/>
      <c r="B141" s="140"/>
      <c r="C141" s="85" t="s">
        <v>202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92">
        <f t="shared" si="25"/>
        <v>0</v>
      </c>
      <c r="AG141" s="92">
        <f t="shared" si="26"/>
        <v>0</v>
      </c>
      <c r="AH141" s="92">
        <f t="shared" si="27"/>
        <v>0</v>
      </c>
    </row>
    <row r="142" spans="1:34" ht="24.75" customHeight="1">
      <c r="A142" s="254"/>
      <c r="B142" s="139" t="s">
        <v>220</v>
      </c>
      <c r="C142" s="85" t="s">
        <v>201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2</v>
      </c>
      <c r="K142" s="43">
        <v>2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92">
        <f t="shared" si="25"/>
        <v>2</v>
      </c>
      <c r="AG142" s="92">
        <f t="shared" si="26"/>
        <v>2</v>
      </c>
      <c r="AH142" s="92">
        <f t="shared" si="27"/>
        <v>4</v>
      </c>
    </row>
    <row r="143" spans="1:34" ht="24.75" customHeight="1">
      <c r="A143" s="254"/>
      <c r="B143" s="140"/>
      <c r="C143" s="85" t="s">
        <v>202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92">
        <f t="shared" si="25"/>
        <v>0</v>
      </c>
      <c r="AG143" s="92">
        <f t="shared" si="26"/>
        <v>0</v>
      </c>
      <c r="AH143" s="92">
        <f t="shared" si="27"/>
        <v>0</v>
      </c>
    </row>
    <row r="144" spans="1:34" ht="24.75" customHeight="1">
      <c r="A144" s="254"/>
      <c r="B144" s="139" t="s">
        <v>221</v>
      </c>
      <c r="C144" s="85" t="s">
        <v>201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2</v>
      </c>
      <c r="K144" s="43">
        <v>1</v>
      </c>
      <c r="L144" s="43">
        <v>0</v>
      </c>
      <c r="M144" s="43">
        <v>0</v>
      </c>
      <c r="N144" s="43">
        <v>1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1</v>
      </c>
      <c r="U144" s="43">
        <v>0</v>
      </c>
      <c r="V144" s="43"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92">
        <f t="shared" si="25"/>
        <v>4</v>
      </c>
      <c r="AG144" s="92">
        <f t="shared" si="26"/>
        <v>1</v>
      </c>
      <c r="AH144" s="92">
        <f t="shared" si="27"/>
        <v>5</v>
      </c>
    </row>
    <row r="145" spans="1:34" ht="24.75" customHeight="1">
      <c r="A145" s="254"/>
      <c r="B145" s="140"/>
      <c r="C145" s="85" t="s">
        <v>202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92">
        <f t="shared" si="25"/>
        <v>0</v>
      </c>
      <c r="AG145" s="92">
        <f t="shared" si="26"/>
        <v>0</v>
      </c>
      <c r="AH145" s="92">
        <f t="shared" si="27"/>
        <v>0</v>
      </c>
    </row>
    <row r="146" spans="1:36" ht="24.75" customHeight="1">
      <c r="A146" s="254"/>
      <c r="B146" s="139" t="s">
        <v>222</v>
      </c>
      <c r="C146" s="85" t="s">
        <v>201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4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92">
        <f t="shared" si="25"/>
        <v>4</v>
      </c>
      <c r="AG146" s="92">
        <f t="shared" si="26"/>
        <v>0</v>
      </c>
      <c r="AH146" s="92">
        <f t="shared" si="27"/>
        <v>4</v>
      </c>
      <c r="AI146" s="255"/>
      <c r="AJ146" s="256"/>
    </row>
    <row r="147" spans="1:34" ht="24.75" customHeight="1">
      <c r="A147" s="254"/>
      <c r="B147" s="140"/>
      <c r="C147" s="85" t="s">
        <v>202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92">
        <f t="shared" si="25"/>
        <v>0</v>
      </c>
      <c r="AG147" s="92">
        <f t="shared" si="26"/>
        <v>0</v>
      </c>
      <c r="AH147" s="92">
        <f t="shared" si="27"/>
        <v>0</v>
      </c>
    </row>
    <row r="148" spans="1:34" ht="24.75" customHeight="1">
      <c r="A148" s="254"/>
      <c r="B148" s="139" t="s">
        <v>52</v>
      </c>
      <c r="C148" s="85" t="s">
        <v>201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1</v>
      </c>
      <c r="J148" s="43">
        <v>5</v>
      </c>
      <c r="K148" s="43">
        <v>2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92">
        <f t="shared" si="25"/>
        <v>5</v>
      </c>
      <c r="AG148" s="92">
        <f t="shared" si="26"/>
        <v>3</v>
      </c>
      <c r="AH148" s="92">
        <f t="shared" si="27"/>
        <v>8</v>
      </c>
    </row>
    <row r="149" spans="1:34" ht="24.75" customHeight="1">
      <c r="A149" s="254"/>
      <c r="B149" s="140"/>
      <c r="C149" s="85" t="s">
        <v>202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92">
        <f t="shared" si="25"/>
        <v>0</v>
      </c>
      <c r="AG149" s="92">
        <f t="shared" si="26"/>
        <v>0</v>
      </c>
      <c r="AH149" s="92">
        <f t="shared" si="27"/>
        <v>0</v>
      </c>
    </row>
    <row r="150" spans="1:34" ht="24.75" customHeight="1">
      <c r="A150" s="254"/>
      <c r="B150" s="139" t="s">
        <v>223</v>
      </c>
      <c r="C150" s="85" t="s">
        <v>201</v>
      </c>
      <c r="D150" s="43">
        <v>0</v>
      </c>
      <c r="E150" s="43">
        <v>3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1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92">
        <f t="shared" si="25"/>
        <v>1</v>
      </c>
      <c r="AG150" s="92">
        <f t="shared" si="26"/>
        <v>3</v>
      </c>
      <c r="AH150" s="92">
        <f t="shared" si="27"/>
        <v>4</v>
      </c>
    </row>
    <row r="151" spans="1:34" ht="24.75" customHeight="1">
      <c r="A151" s="254"/>
      <c r="B151" s="140"/>
      <c r="C151" s="85" t="s">
        <v>202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92">
        <f t="shared" si="25"/>
        <v>0</v>
      </c>
      <c r="AG151" s="92">
        <f t="shared" si="26"/>
        <v>0</v>
      </c>
      <c r="AH151" s="92">
        <f t="shared" si="27"/>
        <v>0</v>
      </c>
    </row>
    <row r="152" spans="1:34" ht="24.75" customHeight="1">
      <c r="A152" s="254"/>
      <c r="B152" s="122" t="s">
        <v>36</v>
      </c>
      <c r="C152" s="90" t="s">
        <v>201</v>
      </c>
      <c r="D152" s="64">
        <f>+D140+D142+D144+D146+D148+D150</f>
        <v>0</v>
      </c>
      <c r="E152" s="64">
        <f aca="true" t="shared" si="30" ref="E152:AH152">+E140+E142+E144+E146+E148+E150</f>
        <v>3</v>
      </c>
      <c r="F152" s="64">
        <f t="shared" si="30"/>
        <v>0</v>
      </c>
      <c r="G152" s="64">
        <f t="shared" si="30"/>
        <v>0</v>
      </c>
      <c r="H152" s="64">
        <f t="shared" si="30"/>
        <v>0</v>
      </c>
      <c r="I152" s="64">
        <f t="shared" si="30"/>
        <v>1</v>
      </c>
      <c r="J152" s="64">
        <f t="shared" si="30"/>
        <v>16</v>
      </c>
      <c r="K152" s="64">
        <f t="shared" si="30"/>
        <v>6</v>
      </c>
      <c r="L152" s="64">
        <f t="shared" si="30"/>
        <v>0</v>
      </c>
      <c r="M152" s="64">
        <f t="shared" si="30"/>
        <v>0</v>
      </c>
      <c r="N152" s="64">
        <f t="shared" si="30"/>
        <v>1</v>
      </c>
      <c r="O152" s="64">
        <f t="shared" si="30"/>
        <v>0</v>
      </c>
      <c r="P152" s="64">
        <f t="shared" si="30"/>
        <v>0</v>
      </c>
      <c r="Q152" s="64">
        <f t="shared" si="30"/>
        <v>0</v>
      </c>
      <c r="R152" s="64">
        <f t="shared" si="30"/>
        <v>0</v>
      </c>
      <c r="S152" s="64">
        <f t="shared" si="30"/>
        <v>0</v>
      </c>
      <c r="T152" s="64">
        <f t="shared" si="30"/>
        <v>2</v>
      </c>
      <c r="U152" s="64">
        <f t="shared" si="30"/>
        <v>0</v>
      </c>
      <c r="V152" s="64">
        <f t="shared" si="30"/>
        <v>0</v>
      </c>
      <c r="W152" s="64">
        <f t="shared" si="30"/>
        <v>0</v>
      </c>
      <c r="X152" s="64">
        <f t="shared" si="30"/>
        <v>0</v>
      </c>
      <c r="Y152" s="64">
        <f t="shared" si="30"/>
        <v>0</v>
      </c>
      <c r="Z152" s="64">
        <f t="shared" si="30"/>
        <v>0</v>
      </c>
      <c r="AA152" s="64">
        <f t="shared" si="30"/>
        <v>0</v>
      </c>
      <c r="AB152" s="64">
        <f t="shared" si="30"/>
        <v>0</v>
      </c>
      <c r="AC152" s="64">
        <f t="shared" si="30"/>
        <v>0</v>
      </c>
      <c r="AD152" s="64">
        <f t="shared" si="30"/>
        <v>0</v>
      </c>
      <c r="AE152" s="64">
        <f t="shared" si="30"/>
        <v>0</v>
      </c>
      <c r="AF152" s="92">
        <f t="shared" si="30"/>
        <v>19</v>
      </c>
      <c r="AG152" s="92">
        <f t="shared" si="30"/>
        <v>10</v>
      </c>
      <c r="AH152" s="92">
        <f t="shared" si="30"/>
        <v>29</v>
      </c>
    </row>
    <row r="153" spans="1:34" ht="24.75" customHeight="1">
      <c r="A153" s="254"/>
      <c r="B153" s="123"/>
      <c r="C153" s="90" t="s">
        <v>202</v>
      </c>
      <c r="D153" s="64">
        <f>+D141+D143+D145+D147+D149+D151</f>
        <v>0</v>
      </c>
      <c r="E153" s="64">
        <f aca="true" t="shared" si="31" ref="E153:AH153">+E141+E143+E145+E147+E149+E151</f>
        <v>0</v>
      </c>
      <c r="F153" s="64">
        <f t="shared" si="31"/>
        <v>0</v>
      </c>
      <c r="G153" s="64">
        <f t="shared" si="31"/>
        <v>0</v>
      </c>
      <c r="H153" s="64">
        <f t="shared" si="31"/>
        <v>0</v>
      </c>
      <c r="I153" s="64">
        <f t="shared" si="31"/>
        <v>0</v>
      </c>
      <c r="J153" s="64">
        <f t="shared" si="31"/>
        <v>0</v>
      </c>
      <c r="K153" s="64">
        <f t="shared" si="31"/>
        <v>0</v>
      </c>
      <c r="L153" s="64">
        <f t="shared" si="31"/>
        <v>0</v>
      </c>
      <c r="M153" s="64">
        <f t="shared" si="31"/>
        <v>0</v>
      </c>
      <c r="N153" s="64">
        <f t="shared" si="31"/>
        <v>0</v>
      </c>
      <c r="O153" s="64">
        <f t="shared" si="31"/>
        <v>0</v>
      </c>
      <c r="P153" s="64">
        <f t="shared" si="31"/>
        <v>0</v>
      </c>
      <c r="Q153" s="64">
        <f t="shared" si="31"/>
        <v>0</v>
      </c>
      <c r="R153" s="64">
        <f t="shared" si="31"/>
        <v>0</v>
      </c>
      <c r="S153" s="64">
        <f t="shared" si="31"/>
        <v>0</v>
      </c>
      <c r="T153" s="64">
        <f t="shared" si="31"/>
        <v>0</v>
      </c>
      <c r="U153" s="64">
        <f t="shared" si="31"/>
        <v>0</v>
      </c>
      <c r="V153" s="64">
        <f t="shared" si="31"/>
        <v>0</v>
      </c>
      <c r="W153" s="64">
        <f t="shared" si="31"/>
        <v>0</v>
      </c>
      <c r="X153" s="64">
        <f t="shared" si="31"/>
        <v>0</v>
      </c>
      <c r="Y153" s="64">
        <f t="shared" si="31"/>
        <v>0</v>
      </c>
      <c r="Z153" s="64">
        <f t="shared" si="31"/>
        <v>0</v>
      </c>
      <c r="AA153" s="64">
        <f t="shared" si="31"/>
        <v>0</v>
      </c>
      <c r="AB153" s="64">
        <f t="shared" si="31"/>
        <v>0</v>
      </c>
      <c r="AC153" s="64">
        <f t="shared" si="31"/>
        <v>0</v>
      </c>
      <c r="AD153" s="64">
        <f t="shared" si="31"/>
        <v>0</v>
      </c>
      <c r="AE153" s="64">
        <f t="shared" si="31"/>
        <v>0</v>
      </c>
      <c r="AF153" s="92">
        <f t="shared" si="31"/>
        <v>0</v>
      </c>
      <c r="AG153" s="92">
        <f t="shared" si="31"/>
        <v>0</v>
      </c>
      <c r="AH153" s="92">
        <f t="shared" si="31"/>
        <v>0</v>
      </c>
    </row>
    <row r="154" spans="1:36" ht="24.75" customHeight="1">
      <c r="A154" s="121" t="s">
        <v>20</v>
      </c>
      <c r="B154" s="121"/>
      <c r="C154" s="85" t="s">
        <v>201</v>
      </c>
      <c r="D154" s="43">
        <v>0</v>
      </c>
      <c r="E154" s="43">
        <v>0</v>
      </c>
      <c r="F154" s="43">
        <v>0</v>
      </c>
      <c r="G154" s="43">
        <v>0</v>
      </c>
      <c r="H154" s="43">
        <v>12</v>
      </c>
      <c r="I154" s="43">
        <v>6</v>
      </c>
      <c r="J154" s="43">
        <v>0</v>
      </c>
      <c r="K154" s="43">
        <v>0</v>
      </c>
      <c r="L154" s="43">
        <v>4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1</v>
      </c>
      <c r="S154" s="43">
        <v>0</v>
      </c>
      <c r="T154" s="43">
        <v>5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3">
        <v>0</v>
      </c>
      <c r="AF154" s="92">
        <f t="shared" si="25"/>
        <v>22</v>
      </c>
      <c r="AG154" s="92">
        <f t="shared" si="26"/>
        <v>6</v>
      </c>
      <c r="AH154" s="92">
        <f t="shared" si="27"/>
        <v>28</v>
      </c>
      <c r="AI154" s="255"/>
      <c r="AJ154" s="256"/>
    </row>
    <row r="155" spans="1:34" ht="24.75" customHeight="1" thickBot="1">
      <c r="A155" s="121"/>
      <c r="B155" s="121"/>
      <c r="C155" s="85" t="s">
        <v>202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92">
        <f t="shared" si="25"/>
        <v>0</v>
      </c>
      <c r="AG155" s="92">
        <f t="shared" si="26"/>
        <v>0</v>
      </c>
      <c r="AH155" s="92">
        <f t="shared" si="27"/>
        <v>0</v>
      </c>
    </row>
    <row r="156" spans="1:34" ht="24.75" customHeight="1">
      <c r="A156" s="253" t="s">
        <v>224</v>
      </c>
      <c r="B156" s="188" t="s">
        <v>225</v>
      </c>
      <c r="C156" s="85" t="s">
        <v>201</v>
      </c>
      <c r="D156" s="43">
        <v>0</v>
      </c>
      <c r="E156" s="43">
        <v>0</v>
      </c>
      <c r="F156" s="43">
        <v>0</v>
      </c>
      <c r="G156" s="43">
        <v>0</v>
      </c>
      <c r="H156" s="43">
        <v>15</v>
      </c>
      <c r="I156" s="43">
        <v>4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2</v>
      </c>
      <c r="V156" s="43">
        <v>2</v>
      </c>
      <c r="W156" s="43">
        <v>1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92">
        <f t="shared" si="25"/>
        <v>17</v>
      </c>
      <c r="AG156" s="92">
        <f t="shared" si="26"/>
        <v>7</v>
      </c>
      <c r="AH156" s="92">
        <f t="shared" si="27"/>
        <v>24</v>
      </c>
    </row>
    <row r="157" spans="1:34" ht="24.75" customHeight="1">
      <c r="A157" s="254"/>
      <c r="B157" s="190"/>
      <c r="C157" s="85" t="s">
        <v>202</v>
      </c>
      <c r="D157" s="43">
        <v>0</v>
      </c>
      <c r="E157" s="43">
        <v>0</v>
      </c>
      <c r="F157" s="43">
        <v>0</v>
      </c>
      <c r="G157" s="43">
        <v>0</v>
      </c>
      <c r="H157" s="43">
        <v>15</v>
      </c>
      <c r="I157" s="43">
        <v>13</v>
      </c>
      <c r="J157" s="43">
        <v>1</v>
      </c>
      <c r="K157" s="43">
        <v>2</v>
      </c>
      <c r="L157" s="43">
        <v>1</v>
      </c>
      <c r="M157" s="43">
        <v>1</v>
      </c>
      <c r="N157" s="43">
        <v>0</v>
      </c>
      <c r="O157" s="43">
        <v>0</v>
      </c>
      <c r="P157" s="43">
        <v>0</v>
      </c>
      <c r="Q157" s="43">
        <v>1</v>
      </c>
      <c r="R157" s="43">
        <v>0</v>
      </c>
      <c r="S157" s="43">
        <v>1</v>
      </c>
      <c r="T157" s="43">
        <v>0</v>
      </c>
      <c r="U157" s="43">
        <v>0</v>
      </c>
      <c r="V157" s="43">
        <v>1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92">
        <f t="shared" si="25"/>
        <v>18</v>
      </c>
      <c r="AG157" s="92">
        <f t="shared" si="26"/>
        <v>18</v>
      </c>
      <c r="AH157" s="92">
        <f t="shared" si="27"/>
        <v>36</v>
      </c>
    </row>
    <row r="158" spans="1:34" ht="24.75" customHeight="1">
      <c r="A158" s="254"/>
      <c r="B158" s="188" t="s">
        <v>226</v>
      </c>
      <c r="C158" s="85" t="s">
        <v>201</v>
      </c>
      <c r="D158" s="43">
        <v>0</v>
      </c>
      <c r="E158" s="43">
        <v>0</v>
      </c>
      <c r="F158" s="43">
        <v>0</v>
      </c>
      <c r="G158" s="43">
        <v>0</v>
      </c>
      <c r="H158" s="43">
        <v>11</v>
      </c>
      <c r="I158" s="43">
        <v>7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92">
        <f t="shared" si="25"/>
        <v>11</v>
      </c>
      <c r="AG158" s="92">
        <f t="shared" si="26"/>
        <v>7</v>
      </c>
      <c r="AH158" s="92">
        <f t="shared" si="27"/>
        <v>18</v>
      </c>
    </row>
    <row r="159" spans="1:34" ht="24.75" customHeight="1">
      <c r="A159" s="254"/>
      <c r="B159" s="190"/>
      <c r="C159" s="85" t="s">
        <v>202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92">
        <f t="shared" si="25"/>
        <v>0</v>
      </c>
      <c r="AG159" s="92">
        <f t="shared" si="26"/>
        <v>0</v>
      </c>
      <c r="AH159" s="92">
        <f t="shared" si="27"/>
        <v>0</v>
      </c>
    </row>
    <row r="160" spans="1:34" ht="24.75" customHeight="1">
      <c r="A160" s="254"/>
      <c r="B160" s="188" t="s">
        <v>227</v>
      </c>
      <c r="C160" s="85" t="s">
        <v>201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92">
        <f t="shared" si="25"/>
        <v>0</v>
      </c>
      <c r="AG160" s="92">
        <f t="shared" si="26"/>
        <v>0</v>
      </c>
      <c r="AH160" s="92">
        <f t="shared" si="27"/>
        <v>0</v>
      </c>
    </row>
    <row r="161" spans="1:36" ht="24.75" customHeight="1">
      <c r="A161" s="254"/>
      <c r="B161" s="190"/>
      <c r="C161" s="85" t="s">
        <v>202</v>
      </c>
      <c r="D161" s="43">
        <v>0</v>
      </c>
      <c r="E161" s="43">
        <v>0</v>
      </c>
      <c r="F161" s="43">
        <v>0</v>
      </c>
      <c r="G161" s="43">
        <v>0</v>
      </c>
      <c r="H161" s="43">
        <v>2</v>
      </c>
      <c r="I161" s="43">
        <v>1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92">
        <f t="shared" si="25"/>
        <v>2</v>
      </c>
      <c r="AG161" s="92">
        <f t="shared" si="26"/>
        <v>1</v>
      </c>
      <c r="AH161" s="92">
        <f t="shared" si="27"/>
        <v>3</v>
      </c>
      <c r="AI161" s="255"/>
      <c r="AJ161" s="256"/>
    </row>
    <row r="162" spans="1:34" ht="24.75" customHeight="1">
      <c r="A162" s="254"/>
      <c r="B162" s="188" t="s">
        <v>228</v>
      </c>
      <c r="C162" s="85" t="s">
        <v>201</v>
      </c>
      <c r="D162" s="43">
        <v>0</v>
      </c>
      <c r="E162" s="43">
        <v>0</v>
      </c>
      <c r="F162" s="43">
        <v>0</v>
      </c>
      <c r="G162" s="43">
        <v>0</v>
      </c>
      <c r="H162" s="43">
        <v>1</v>
      </c>
      <c r="I162" s="43">
        <v>2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92">
        <f t="shared" si="25"/>
        <v>1</v>
      </c>
      <c r="AG162" s="92">
        <f t="shared" si="26"/>
        <v>2</v>
      </c>
      <c r="AH162" s="92">
        <f t="shared" si="27"/>
        <v>3</v>
      </c>
    </row>
    <row r="163" spans="1:34" ht="24.75" customHeight="1">
      <c r="A163" s="254"/>
      <c r="B163" s="190"/>
      <c r="C163" s="85" t="s">
        <v>202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92">
        <f t="shared" si="25"/>
        <v>0</v>
      </c>
      <c r="AG163" s="92">
        <f t="shared" si="26"/>
        <v>0</v>
      </c>
      <c r="AH163" s="92">
        <f t="shared" si="27"/>
        <v>0</v>
      </c>
    </row>
    <row r="164" spans="1:34" ht="24.75" customHeight="1">
      <c r="A164" s="254"/>
      <c r="B164" s="188" t="s">
        <v>229</v>
      </c>
      <c r="C164" s="85" t="s">
        <v>201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1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92">
        <f t="shared" si="25"/>
        <v>0</v>
      </c>
      <c r="AG164" s="92">
        <f t="shared" si="26"/>
        <v>1</v>
      </c>
      <c r="AH164" s="92">
        <f t="shared" si="27"/>
        <v>1</v>
      </c>
    </row>
    <row r="165" spans="1:34" ht="24.75" customHeight="1">
      <c r="A165" s="254"/>
      <c r="B165" s="190"/>
      <c r="C165" s="85" t="s">
        <v>202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43">
        <v>0</v>
      </c>
      <c r="AF165" s="92">
        <f t="shared" si="25"/>
        <v>0</v>
      </c>
      <c r="AG165" s="92">
        <f t="shared" si="26"/>
        <v>0</v>
      </c>
      <c r="AH165" s="92">
        <f t="shared" si="27"/>
        <v>0</v>
      </c>
    </row>
    <row r="166" spans="1:34" ht="24.75" customHeight="1">
      <c r="A166" s="254"/>
      <c r="B166" s="194" t="s">
        <v>36</v>
      </c>
      <c r="C166" s="90" t="s">
        <v>201</v>
      </c>
      <c r="D166" s="64">
        <f>+D156+D158+D160+D162+D164</f>
        <v>0</v>
      </c>
      <c r="E166" s="64">
        <f aca="true" t="shared" si="32" ref="E166:AH166">+E156+E158+E160+E162+E164</f>
        <v>0</v>
      </c>
      <c r="F166" s="64">
        <f t="shared" si="32"/>
        <v>0</v>
      </c>
      <c r="G166" s="64">
        <f t="shared" si="32"/>
        <v>0</v>
      </c>
      <c r="H166" s="64">
        <f t="shared" si="32"/>
        <v>27</v>
      </c>
      <c r="I166" s="64">
        <f t="shared" si="32"/>
        <v>13</v>
      </c>
      <c r="J166" s="64">
        <f t="shared" si="32"/>
        <v>0</v>
      </c>
      <c r="K166" s="64">
        <f t="shared" si="32"/>
        <v>1</v>
      </c>
      <c r="L166" s="64">
        <f t="shared" si="32"/>
        <v>0</v>
      </c>
      <c r="M166" s="64">
        <f t="shared" si="32"/>
        <v>0</v>
      </c>
      <c r="N166" s="64">
        <f t="shared" si="32"/>
        <v>0</v>
      </c>
      <c r="O166" s="64">
        <f t="shared" si="32"/>
        <v>0</v>
      </c>
      <c r="P166" s="64">
        <f t="shared" si="32"/>
        <v>0</v>
      </c>
      <c r="Q166" s="64">
        <f t="shared" si="32"/>
        <v>0</v>
      </c>
      <c r="R166" s="64">
        <f t="shared" si="32"/>
        <v>0</v>
      </c>
      <c r="S166" s="64">
        <f t="shared" si="32"/>
        <v>0</v>
      </c>
      <c r="T166" s="64">
        <f t="shared" si="32"/>
        <v>0</v>
      </c>
      <c r="U166" s="64">
        <f t="shared" si="32"/>
        <v>2</v>
      </c>
      <c r="V166" s="64">
        <f t="shared" si="32"/>
        <v>2</v>
      </c>
      <c r="W166" s="64">
        <f t="shared" si="32"/>
        <v>1</v>
      </c>
      <c r="X166" s="64">
        <f t="shared" si="32"/>
        <v>0</v>
      </c>
      <c r="Y166" s="64">
        <f t="shared" si="32"/>
        <v>0</v>
      </c>
      <c r="Z166" s="64">
        <f t="shared" si="32"/>
        <v>0</v>
      </c>
      <c r="AA166" s="64">
        <f t="shared" si="32"/>
        <v>0</v>
      </c>
      <c r="AB166" s="64">
        <f t="shared" si="32"/>
        <v>0</v>
      </c>
      <c r="AC166" s="64">
        <f t="shared" si="32"/>
        <v>0</v>
      </c>
      <c r="AD166" s="64">
        <f t="shared" si="32"/>
        <v>0</v>
      </c>
      <c r="AE166" s="64">
        <f t="shared" si="32"/>
        <v>0</v>
      </c>
      <c r="AF166" s="92">
        <f t="shared" si="32"/>
        <v>29</v>
      </c>
      <c r="AG166" s="92">
        <f t="shared" si="32"/>
        <v>17</v>
      </c>
      <c r="AH166" s="92">
        <f t="shared" si="32"/>
        <v>46</v>
      </c>
    </row>
    <row r="167" spans="1:34" ht="24.75" customHeight="1" thickBot="1">
      <c r="A167" s="254"/>
      <c r="B167" s="196"/>
      <c r="C167" s="90" t="s">
        <v>202</v>
      </c>
      <c r="D167" s="64">
        <f>+D157+D159+D161+D163+D165</f>
        <v>0</v>
      </c>
      <c r="E167" s="64">
        <f aca="true" t="shared" si="33" ref="E167:AH167">+E157+E159+E161+E163+E165</f>
        <v>0</v>
      </c>
      <c r="F167" s="64">
        <f t="shared" si="33"/>
        <v>0</v>
      </c>
      <c r="G167" s="64">
        <f t="shared" si="33"/>
        <v>0</v>
      </c>
      <c r="H167" s="64">
        <f t="shared" si="33"/>
        <v>17</v>
      </c>
      <c r="I167" s="64">
        <f t="shared" si="33"/>
        <v>14</v>
      </c>
      <c r="J167" s="64">
        <f t="shared" si="33"/>
        <v>1</v>
      </c>
      <c r="K167" s="64">
        <f t="shared" si="33"/>
        <v>2</v>
      </c>
      <c r="L167" s="64">
        <f t="shared" si="33"/>
        <v>1</v>
      </c>
      <c r="M167" s="64">
        <f t="shared" si="33"/>
        <v>1</v>
      </c>
      <c r="N167" s="64">
        <f t="shared" si="33"/>
        <v>0</v>
      </c>
      <c r="O167" s="64">
        <f t="shared" si="33"/>
        <v>0</v>
      </c>
      <c r="P167" s="64">
        <f t="shared" si="33"/>
        <v>0</v>
      </c>
      <c r="Q167" s="64">
        <f t="shared" si="33"/>
        <v>1</v>
      </c>
      <c r="R167" s="64">
        <f t="shared" si="33"/>
        <v>0</v>
      </c>
      <c r="S167" s="64">
        <f t="shared" si="33"/>
        <v>1</v>
      </c>
      <c r="T167" s="64">
        <f t="shared" si="33"/>
        <v>0</v>
      </c>
      <c r="U167" s="64">
        <f t="shared" si="33"/>
        <v>0</v>
      </c>
      <c r="V167" s="64">
        <f t="shared" si="33"/>
        <v>1</v>
      </c>
      <c r="W167" s="64">
        <f t="shared" si="33"/>
        <v>0</v>
      </c>
      <c r="X167" s="64">
        <f t="shared" si="33"/>
        <v>0</v>
      </c>
      <c r="Y167" s="64">
        <f t="shared" si="33"/>
        <v>0</v>
      </c>
      <c r="Z167" s="64">
        <f t="shared" si="33"/>
        <v>0</v>
      </c>
      <c r="AA167" s="64">
        <f t="shared" si="33"/>
        <v>0</v>
      </c>
      <c r="AB167" s="64">
        <f t="shared" si="33"/>
        <v>0</v>
      </c>
      <c r="AC167" s="64">
        <f t="shared" si="33"/>
        <v>0</v>
      </c>
      <c r="AD167" s="64">
        <f t="shared" si="33"/>
        <v>0</v>
      </c>
      <c r="AE167" s="64">
        <f t="shared" si="33"/>
        <v>0</v>
      </c>
      <c r="AF167" s="92">
        <f t="shared" si="33"/>
        <v>20</v>
      </c>
      <c r="AG167" s="92">
        <f t="shared" si="33"/>
        <v>19</v>
      </c>
      <c r="AH167" s="92">
        <f t="shared" si="33"/>
        <v>39</v>
      </c>
    </row>
    <row r="168" spans="1:34" ht="24.75" customHeight="1">
      <c r="A168" s="257" t="s">
        <v>230</v>
      </c>
      <c r="B168" s="188" t="s">
        <v>231</v>
      </c>
      <c r="C168" s="85" t="s">
        <v>201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2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1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92">
        <f t="shared" si="25"/>
        <v>3</v>
      </c>
      <c r="AG168" s="92">
        <f t="shared" si="26"/>
        <v>0</v>
      </c>
      <c r="AH168" s="92">
        <f t="shared" si="27"/>
        <v>3</v>
      </c>
    </row>
    <row r="169" spans="1:34" ht="24.75" customHeight="1">
      <c r="A169" s="237"/>
      <c r="B169" s="190"/>
      <c r="C169" s="85" t="s">
        <v>202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3">
        <v>0</v>
      </c>
      <c r="Z169" s="43">
        <v>0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92">
        <f t="shared" si="25"/>
        <v>0</v>
      </c>
      <c r="AG169" s="92">
        <f t="shared" si="26"/>
        <v>0</v>
      </c>
      <c r="AH169" s="92">
        <f t="shared" si="27"/>
        <v>0</v>
      </c>
    </row>
    <row r="170" spans="1:34" ht="24.75" customHeight="1">
      <c r="A170" s="237"/>
      <c r="B170" s="188" t="s">
        <v>232</v>
      </c>
      <c r="C170" s="85" t="s">
        <v>201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2</v>
      </c>
      <c r="K170" s="43">
        <v>1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43">
        <v>0</v>
      </c>
      <c r="AF170" s="92">
        <f t="shared" si="25"/>
        <v>2</v>
      </c>
      <c r="AG170" s="92">
        <f t="shared" si="26"/>
        <v>1</v>
      </c>
      <c r="AH170" s="92">
        <f t="shared" si="27"/>
        <v>3</v>
      </c>
    </row>
    <row r="171" spans="1:34" ht="24.75" customHeight="1">
      <c r="A171" s="237"/>
      <c r="B171" s="190"/>
      <c r="C171" s="85" t="s">
        <v>202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92">
        <f aca="true" t="shared" si="34" ref="AF171:AF197">AD171+AB171+Z171+X171+V171+T171+R171+P171+N171+L171+J171+H171+F171+D171</f>
        <v>0</v>
      </c>
      <c r="AG171" s="92">
        <f aca="true" t="shared" si="35" ref="AG171:AG197">AE171+AC171+AA171+Y171+W171+U171+S171+Q171+O171+M171+K171+I171+G171+E171</f>
        <v>0</v>
      </c>
      <c r="AH171" s="92">
        <f aca="true" t="shared" si="36" ref="AH171:AH197">AG171+AF171</f>
        <v>0</v>
      </c>
    </row>
    <row r="172" spans="1:34" ht="24.75" customHeight="1">
      <c r="A172" s="237"/>
      <c r="B172" s="188" t="s">
        <v>233</v>
      </c>
      <c r="C172" s="85" t="s">
        <v>201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2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43">
        <v>0</v>
      </c>
      <c r="AF172" s="92">
        <f t="shared" si="34"/>
        <v>2</v>
      </c>
      <c r="AG172" s="92">
        <f t="shared" si="35"/>
        <v>0</v>
      </c>
      <c r="AH172" s="92">
        <f t="shared" si="36"/>
        <v>2</v>
      </c>
    </row>
    <row r="173" spans="1:34" ht="24.75" customHeight="1">
      <c r="A173" s="237"/>
      <c r="B173" s="190"/>
      <c r="C173" s="85" t="s">
        <v>202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92">
        <f t="shared" si="34"/>
        <v>0</v>
      </c>
      <c r="AG173" s="92">
        <f t="shared" si="35"/>
        <v>0</v>
      </c>
      <c r="AH173" s="92">
        <f t="shared" si="36"/>
        <v>0</v>
      </c>
    </row>
    <row r="174" spans="1:36" ht="24.75" customHeight="1">
      <c r="A174" s="237"/>
      <c r="B174" s="188" t="s">
        <v>234</v>
      </c>
      <c r="C174" s="85" t="s">
        <v>201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1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43">
        <v>0</v>
      </c>
      <c r="AF174" s="92">
        <f t="shared" si="34"/>
        <v>0</v>
      </c>
      <c r="AG174" s="92">
        <f t="shared" si="35"/>
        <v>1</v>
      </c>
      <c r="AH174" s="92">
        <f t="shared" si="36"/>
        <v>1</v>
      </c>
      <c r="AI174" s="255"/>
      <c r="AJ174" s="256"/>
    </row>
    <row r="175" spans="1:34" ht="24.75" customHeight="1">
      <c r="A175" s="237"/>
      <c r="B175" s="190"/>
      <c r="C175" s="85" t="s">
        <v>202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92">
        <f t="shared" si="34"/>
        <v>0</v>
      </c>
      <c r="AG175" s="92">
        <f t="shared" si="35"/>
        <v>0</v>
      </c>
      <c r="AH175" s="92">
        <f t="shared" si="36"/>
        <v>0</v>
      </c>
    </row>
    <row r="176" spans="1:34" ht="24.75" customHeight="1">
      <c r="A176" s="237"/>
      <c r="B176" s="188" t="s">
        <v>235</v>
      </c>
      <c r="C176" s="85" t="s">
        <v>201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3">
        <v>0</v>
      </c>
      <c r="Z176" s="43">
        <v>0</v>
      </c>
      <c r="AA176" s="43">
        <v>0</v>
      </c>
      <c r="AB176" s="43">
        <v>0</v>
      </c>
      <c r="AC176" s="43">
        <v>0</v>
      </c>
      <c r="AD176" s="43">
        <v>0</v>
      </c>
      <c r="AE176" s="43">
        <v>0</v>
      </c>
      <c r="AF176" s="92">
        <f t="shared" si="34"/>
        <v>0</v>
      </c>
      <c r="AG176" s="92">
        <f t="shared" si="35"/>
        <v>0</v>
      </c>
      <c r="AH176" s="92">
        <f t="shared" si="36"/>
        <v>0</v>
      </c>
    </row>
    <row r="177" spans="1:34" ht="24.75" customHeight="1">
      <c r="A177" s="237"/>
      <c r="B177" s="190"/>
      <c r="C177" s="85" t="s">
        <v>202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92">
        <f t="shared" si="34"/>
        <v>0</v>
      </c>
      <c r="AG177" s="92">
        <f t="shared" si="35"/>
        <v>0</v>
      </c>
      <c r="AH177" s="92">
        <f t="shared" si="36"/>
        <v>0</v>
      </c>
    </row>
    <row r="178" spans="1:34" ht="24.75" customHeight="1">
      <c r="A178" s="237"/>
      <c r="B178" s="188" t="s">
        <v>236</v>
      </c>
      <c r="C178" s="85" t="s">
        <v>201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2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3">
        <v>0</v>
      </c>
      <c r="AF178" s="92">
        <f t="shared" si="34"/>
        <v>0</v>
      </c>
      <c r="AG178" s="92">
        <f t="shared" si="35"/>
        <v>2</v>
      </c>
      <c r="AH178" s="92">
        <f t="shared" si="36"/>
        <v>2</v>
      </c>
    </row>
    <row r="179" spans="1:34" ht="24.75" customHeight="1">
      <c r="A179" s="237"/>
      <c r="B179" s="190"/>
      <c r="C179" s="85" t="s">
        <v>202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92">
        <f t="shared" si="34"/>
        <v>0</v>
      </c>
      <c r="AG179" s="92">
        <f t="shared" si="35"/>
        <v>0</v>
      </c>
      <c r="AH179" s="92">
        <f t="shared" si="36"/>
        <v>0</v>
      </c>
    </row>
    <row r="180" spans="1:34" ht="24.75" customHeight="1">
      <c r="A180" s="237"/>
      <c r="B180" s="194" t="s">
        <v>36</v>
      </c>
      <c r="C180" s="90" t="s">
        <v>201</v>
      </c>
      <c r="D180" s="64">
        <f>+D168+D170+D172+D174+D176+D178</f>
        <v>0</v>
      </c>
      <c r="E180" s="64">
        <f aca="true" t="shared" si="37" ref="E180:AH180">+E168+E170+E172+E174+E176+E178</f>
        <v>0</v>
      </c>
      <c r="F180" s="64">
        <f t="shared" si="37"/>
        <v>0</v>
      </c>
      <c r="G180" s="64">
        <f t="shared" si="37"/>
        <v>0</v>
      </c>
      <c r="H180" s="64">
        <f t="shared" si="37"/>
        <v>0</v>
      </c>
      <c r="I180" s="64">
        <f t="shared" si="37"/>
        <v>0</v>
      </c>
      <c r="J180" s="64">
        <f t="shared" si="37"/>
        <v>6</v>
      </c>
      <c r="K180" s="64">
        <f t="shared" si="37"/>
        <v>4</v>
      </c>
      <c r="L180" s="64">
        <f t="shared" si="37"/>
        <v>0</v>
      </c>
      <c r="M180" s="64">
        <f t="shared" si="37"/>
        <v>0</v>
      </c>
      <c r="N180" s="64">
        <f t="shared" si="37"/>
        <v>0</v>
      </c>
      <c r="O180" s="64">
        <f t="shared" si="37"/>
        <v>0</v>
      </c>
      <c r="P180" s="64">
        <f t="shared" si="37"/>
        <v>0</v>
      </c>
      <c r="Q180" s="64">
        <f t="shared" si="37"/>
        <v>0</v>
      </c>
      <c r="R180" s="64">
        <f t="shared" si="37"/>
        <v>0</v>
      </c>
      <c r="S180" s="64">
        <f t="shared" si="37"/>
        <v>0</v>
      </c>
      <c r="T180" s="64">
        <f t="shared" si="37"/>
        <v>0</v>
      </c>
      <c r="U180" s="64">
        <f t="shared" si="37"/>
        <v>0</v>
      </c>
      <c r="V180" s="64">
        <f t="shared" si="37"/>
        <v>1</v>
      </c>
      <c r="W180" s="64">
        <f t="shared" si="37"/>
        <v>0</v>
      </c>
      <c r="X180" s="64">
        <f t="shared" si="37"/>
        <v>0</v>
      </c>
      <c r="Y180" s="64">
        <f t="shared" si="37"/>
        <v>0</v>
      </c>
      <c r="Z180" s="64">
        <f t="shared" si="37"/>
        <v>0</v>
      </c>
      <c r="AA180" s="64">
        <f t="shared" si="37"/>
        <v>0</v>
      </c>
      <c r="AB180" s="64">
        <f t="shared" si="37"/>
        <v>0</v>
      </c>
      <c r="AC180" s="64">
        <f t="shared" si="37"/>
        <v>0</v>
      </c>
      <c r="AD180" s="64">
        <f t="shared" si="37"/>
        <v>0</v>
      </c>
      <c r="AE180" s="64">
        <f t="shared" si="37"/>
        <v>0</v>
      </c>
      <c r="AF180" s="92">
        <f t="shared" si="37"/>
        <v>7</v>
      </c>
      <c r="AG180" s="92">
        <f t="shared" si="37"/>
        <v>4</v>
      </c>
      <c r="AH180" s="92">
        <f t="shared" si="37"/>
        <v>11</v>
      </c>
    </row>
    <row r="181" spans="1:34" ht="24.75" customHeight="1">
      <c r="A181" s="238"/>
      <c r="B181" s="196"/>
      <c r="C181" s="90" t="s">
        <v>202</v>
      </c>
      <c r="D181" s="64">
        <f>+D169+D171+D173+D175+D177+D179</f>
        <v>0</v>
      </c>
      <c r="E181" s="64">
        <f aca="true" t="shared" si="38" ref="E181:AH181">+E169+E171+E173+E175+E177+E179</f>
        <v>0</v>
      </c>
      <c r="F181" s="64">
        <f t="shared" si="38"/>
        <v>0</v>
      </c>
      <c r="G181" s="64">
        <f t="shared" si="38"/>
        <v>0</v>
      </c>
      <c r="H181" s="64">
        <f t="shared" si="38"/>
        <v>0</v>
      </c>
      <c r="I181" s="64">
        <f t="shared" si="38"/>
        <v>0</v>
      </c>
      <c r="J181" s="64">
        <f t="shared" si="38"/>
        <v>0</v>
      </c>
      <c r="K181" s="64">
        <f t="shared" si="38"/>
        <v>0</v>
      </c>
      <c r="L181" s="64">
        <f t="shared" si="38"/>
        <v>0</v>
      </c>
      <c r="M181" s="64">
        <f t="shared" si="38"/>
        <v>0</v>
      </c>
      <c r="N181" s="64">
        <f t="shared" si="38"/>
        <v>0</v>
      </c>
      <c r="O181" s="64">
        <f t="shared" si="38"/>
        <v>0</v>
      </c>
      <c r="P181" s="64">
        <f t="shared" si="38"/>
        <v>0</v>
      </c>
      <c r="Q181" s="64">
        <f t="shared" si="38"/>
        <v>0</v>
      </c>
      <c r="R181" s="64">
        <f t="shared" si="38"/>
        <v>0</v>
      </c>
      <c r="S181" s="64">
        <f t="shared" si="38"/>
        <v>0</v>
      </c>
      <c r="T181" s="64">
        <f t="shared" si="38"/>
        <v>0</v>
      </c>
      <c r="U181" s="64">
        <f t="shared" si="38"/>
        <v>0</v>
      </c>
      <c r="V181" s="64">
        <f t="shared" si="38"/>
        <v>0</v>
      </c>
      <c r="W181" s="64">
        <f t="shared" si="38"/>
        <v>0</v>
      </c>
      <c r="X181" s="64">
        <f t="shared" si="38"/>
        <v>0</v>
      </c>
      <c r="Y181" s="64">
        <f t="shared" si="38"/>
        <v>0</v>
      </c>
      <c r="Z181" s="64">
        <f t="shared" si="38"/>
        <v>0</v>
      </c>
      <c r="AA181" s="64">
        <f t="shared" si="38"/>
        <v>0</v>
      </c>
      <c r="AB181" s="64">
        <f t="shared" si="38"/>
        <v>0</v>
      </c>
      <c r="AC181" s="64">
        <f t="shared" si="38"/>
        <v>0</v>
      </c>
      <c r="AD181" s="64">
        <f t="shared" si="38"/>
        <v>0</v>
      </c>
      <c r="AE181" s="64">
        <f t="shared" si="38"/>
        <v>0</v>
      </c>
      <c r="AF181" s="92">
        <f t="shared" si="38"/>
        <v>0</v>
      </c>
      <c r="AG181" s="92">
        <f t="shared" si="38"/>
        <v>0</v>
      </c>
      <c r="AH181" s="92">
        <f t="shared" si="38"/>
        <v>0</v>
      </c>
    </row>
    <row r="182" spans="1:34" ht="24.75" customHeight="1">
      <c r="A182" s="236" t="s">
        <v>237</v>
      </c>
      <c r="B182" s="188" t="s">
        <v>238</v>
      </c>
      <c r="C182" s="85" t="s">
        <v>380</v>
      </c>
      <c r="D182" s="43">
        <v>0</v>
      </c>
      <c r="E182" s="43">
        <v>0</v>
      </c>
      <c r="F182" s="43">
        <v>0</v>
      </c>
      <c r="G182" s="43">
        <v>0</v>
      </c>
      <c r="H182" s="43">
        <v>26</v>
      </c>
      <c r="I182" s="43">
        <v>25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92">
        <f t="shared" si="34"/>
        <v>26</v>
      </c>
      <c r="AG182" s="92">
        <f t="shared" si="35"/>
        <v>25</v>
      </c>
      <c r="AH182" s="92">
        <f t="shared" si="36"/>
        <v>51</v>
      </c>
    </row>
    <row r="183" spans="1:34" ht="24.75" customHeight="1">
      <c r="A183" s="237"/>
      <c r="B183" s="189"/>
      <c r="C183" s="85" t="s">
        <v>201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2</v>
      </c>
      <c r="K183" s="43">
        <v>2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92">
        <f t="shared" si="34"/>
        <v>2</v>
      </c>
      <c r="AG183" s="92">
        <f t="shared" si="35"/>
        <v>2</v>
      </c>
      <c r="AH183" s="92">
        <f t="shared" si="36"/>
        <v>4</v>
      </c>
    </row>
    <row r="184" spans="1:34" ht="24.75" customHeight="1">
      <c r="A184" s="237"/>
      <c r="B184" s="190"/>
      <c r="C184" s="85" t="s">
        <v>202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92">
        <f t="shared" si="34"/>
        <v>0</v>
      </c>
      <c r="AG184" s="92">
        <f t="shared" si="35"/>
        <v>0</v>
      </c>
      <c r="AH184" s="92">
        <f t="shared" si="36"/>
        <v>0</v>
      </c>
    </row>
    <row r="185" spans="1:34" ht="24.75" customHeight="1">
      <c r="A185" s="237"/>
      <c r="B185" s="188" t="s">
        <v>240</v>
      </c>
      <c r="C185" s="85" t="s">
        <v>239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92">
        <f>AD185+AB185+Z185+X185+V185+T185+R185+P185+N185+L185+J185+H185+F185+D185</f>
        <v>0</v>
      </c>
      <c r="AG185" s="92">
        <f>AE185+AC185+AA185+Y185+W185+U185+S185+Q185+O185+M185+K185+I185+G185+E185</f>
        <v>0</v>
      </c>
      <c r="AH185" s="92">
        <f>AG185+AF185</f>
        <v>0</v>
      </c>
    </row>
    <row r="186" spans="1:34" ht="24.75" customHeight="1">
      <c r="A186" s="237"/>
      <c r="B186" s="189"/>
      <c r="C186" s="85" t="s">
        <v>201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3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92">
        <f t="shared" si="34"/>
        <v>0</v>
      </c>
      <c r="AG186" s="92">
        <f t="shared" si="35"/>
        <v>3</v>
      </c>
      <c r="AH186" s="92">
        <f t="shared" si="36"/>
        <v>3</v>
      </c>
    </row>
    <row r="187" spans="1:34" ht="24.75" customHeight="1">
      <c r="A187" s="237"/>
      <c r="B187" s="190"/>
      <c r="C187" s="85" t="s">
        <v>202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3">
        <v>0</v>
      </c>
      <c r="AF187" s="92">
        <f t="shared" si="34"/>
        <v>0</v>
      </c>
      <c r="AG187" s="92">
        <f t="shared" si="35"/>
        <v>0</v>
      </c>
      <c r="AH187" s="92">
        <f t="shared" si="36"/>
        <v>0</v>
      </c>
    </row>
    <row r="188" spans="1:34" ht="24.75" customHeight="1">
      <c r="A188" s="237"/>
      <c r="B188" s="194" t="s">
        <v>36</v>
      </c>
      <c r="C188" s="90" t="s">
        <v>239</v>
      </c>
      <c r="D188" s="64">
        <f>+D182+D185</f>
        <v>0</v>
      </c>
      <c r="E188" s="64">
        <f aca="true" t="shared" si="39" ref="E188:AH190">+E182+E185</f>
        <v>0</v>
      </c>
      <c r="F188" s="64">
        <f t="shared" si="39"/>
        <v>0</v>
      </c>
      <c r="G188" s="64">
        <f t="shared" si="39"/>
        <v>0</v>
      </c>
      <c r="H188" s="64">
        <f t="shared" si="39"/>
        <v>26</v>
      </c>
      <c r="I188" s="64">
        <f t="shared" si="39"/>
        <v>25</v>
      </c>
      <c r="J188" s="64">
        <f t="shared" si="39"/>
        <v>0</v>
      </c>
      <c r="K188" s="64">
        <f t="shared" si="39"/>
        <v>0</v>
      </c>
      <c r="L188" s="64">
        <f t="shared" si="39"/>
        <v>0</v>
      </c>
      <c r="M188" s="64">
        <f t="shared" si="39"/>
        <v>0</v>
      </c>
      <c r="N188" s="64">
        <f t="shared" si="39"/>
        <v>0</v>
      </c>
      <c r="O188" s="64">
        <f t="shared" si="39"/>
        <v>0</v>
      </c>
      <c r="P188" s="64">
        <f t="shared" si="39"/>
        <v>0</v>
      </c>
      <c r="Q188" s="64">
        <f t="shared" si="39"/>
        <v>0</v>
      </c>
      <c r="R188" s="64">
        <f t="shared" si="39"/>
        <v>0</v>
      </c>
      <c r="S188" s="64">
        <f t="shared" si="39"/>
        <v>0</v>
      </c>
      <c r="T188" s="64">
        <f t="shared" si="39"/>
        <v>0</v>
      </c>
      <c r="U188" s="64">
        <f t="shared" si="39"/>
        <v>0</v>
      </c>
      <c r="V188" s="64">
        <f t="shared" si="39"/>
        <v>0</v>
      </c>
      <c r="W188" s="64">
        <f t="shared" si="39"/>
        <v>0</v>
      </c>
      <c r="X188" s="64">
        <f t="shared" si="39"/>
        <v>0</v>
      </c>
      <c r="Y188" s="64">
        <f t="shared" si="39"/>
        <v>0</v>
      </c>
      <c r="Z188" s="64">
        <f t="shared" si="39"/>
        <v>0</v>
      </c>
      <c r="AA188" s="64">
        <f t="shared" si="39"/>
        <v>0</v>
      </c>
      <c r="AB188" s="64">
        <f t="shared" si="39"/>
        <v>0</v>
      </c>
      <c r="AC188" s="64">
        <f t="shared" si="39"/>
        <v>0</v>
      </c>
      <c r="AD188" s="64">
        <f t="shared" si="39"/>
        <v>0</v>
      </c>
      <c r="AE188" s="64">
        <f t="shared" si="39"/>
        <v>0</v>
      </c>
      <c r="AF188" s="92">
        <f t="shared" si="39"/>
        <v>26</v>
      </c>
      <c r="AG188" s="92">
        <f t="shared" si="39"/>
        <v>25</v>
      </c>
      <c r="AH188" s="92">
        <f t="shared" si="39"/>
        <v>51</v>
      </c>
    </row>
    <row r="189" spans="1:34" ht="24.75" customHeight="1">
      <c r="A189" s="237"/>
      <c r="B189" s="195"/>
      <c r="C189" s="90" t="s">
        <v>201</v>
      </c>
      <c r="D189" s="64">
        <f aca="true" t="shared" si="40" ref="D189:S190">+D183+D186</f>
        <v>0</v>
      </c>
      <c r="E189" s="64">
        <f t="shared" si="40"/>
        <v>0</v>
      </c>
      <c r="F189" s="64">
        <f t="shared" si="40"/>
        <v>0</v>
      </c>
      <c r="G189" s="64">
        <f t="shared" si="40"/>
        <v>0</v>
      </c>
      <c r="H189" s="64">
        <f t="shared" si="40"/>
        <v>0</v>
      </c>
      <c r="I189" s="64">
        <f t="shared" si="40"/>
        <v>0</v>
      </c>
      <c r="J189" s="64">
        <f t="shared" si="40"/>
        <v>2</v>
      </c>
      <c r="K189" s="64">
        <f t="shared" si="40"/>
        <v>5</v>
      </c>
      <c r="L189" s="64">
        <f t="shared" si="40"/>
        <v>0</v>
      </c>
      <c r="M189" s="64">
        <f t="shared" si="40"/>
        <v>0</v>
      </c>
      <c r="N189" s="64">
        <f t="shared" si="40"/>
        <v>0</v>
      </c>
      <c r="O189" s="64">
        <f t="shared" si="40"/>
        <v>0</v>
      </c>
      <c r="P189" s="64">
        <f t="shared" si="40"/>
        <v>0</v>
      </c>
      <c r="Q189" s="64">
        <f t="shared" si="40"/>
        <v>0</v>
      </c>
      <c r="R189" s="64">
        <f t="shared" si="40"/>
        <v>0</v>
      </c>
      <c r="S189" s="64">
        <f t="shared" si="40"/>
        <v>0</v>
      </c>
      <c r="T189" s="64">
        <f t="shared" si="39"/>
        <v>0</v>
      </c>
      <c r="U189" s="64">
        <f t="shared" si="39"/>
        <v>0</v>
      </c>
      <c r="V189" s="64">
        <f t="shared" si="39"/>
        <v>0</v>
      </c>
      <c r="W189" s="64">
        <f t="shared" si="39"/>
        <v>0</v>
      </c>
      <c r="X189" s="64">
        <f t="shared" si="39"/>
        <v>0</v>
      </c>
      <c r="Y189" s="64">
        <f t="shared" si="39"/>
        <v>0</v>
      </c>
      <c r="Z189" s="64">
        <f t="shared" si="39"/>
        <v>0</v>
      </c>
      <c r="AA189" s="64">
        <f t="shared" si="39"/>
        <v>0</v>
      </c>
      <c r="AB189" s="64">
        <f t="shared" si="39"/>
        <v>0</v>
      </c>
      <c r="AC189" s="64">
        <f t="shared" si="39"/>
        <v>0</v>
      </c>
      <c r="AD189" s="64">
        <f t="shared" si="39"/>
        <v>0</v>
      </c>
      <c r="AE189" s="64">
        <f t="shared" si="39"/>
        <v>0</v>
      </c>
      <c r="AF189" s="92">
        <f t="shared" si="39"/>
        <v>2</v>
      </c>
      <c r="AG189" s="92">
        <f t="shared" si="39"/>
        <v>5</v>
      </c>
      <c r="AH189" s="92">
        <f t="shared" si="39"/>
        <v>7</v>
      </c>
    </row>
    <row r="190" spans="1:34" ht="24.75" customHeight="1">
      <c r="A190" s="238"/>
      <c r="B190" s="196"/>
      <c r="C190" s="90" t="s">
        <v>202</v>
      </c>
      <c r="D190" s="64">
        <f t="shared" si="40"/>
        <v>0</v>
      </c>
      <c r="E190" s="64">
        <f t="shared" si="39"/>
        <v>0</v>
      </c>
      <c r="F190" s="64">
        <f t="shared" si="39"/>
        <v>0</v>
      </c>
      <c r="G190" s="64">
        <f t="shared" si="39"/>
        <v>0</v>
      </c>
      <c r="H190" s="64">
        <f t="shared" si="39"/>
        <v>0</v>
      </c>
      <c r="I190" s="64">
        <f t="shared" si="39"/>
        <v>0</v>
      </c>
      <c r="J190" s="64">
        <f t="shared" si="39"/>
        <v>0</v>
      </c>
      <c r="K190" s="64">
        <f t="shared" si="39"/>
        <v>0</v>
      </c>
      <c r="L190" s="64">
        <f t="shared" si="39"/>
        <v>0</v>
      </c>
      <c r="M190" s="64">
        <f t="shared" si="39"/>
        <v>0</v>
      </c>
      <c r="N190" s="64">
        <f t="shared" si="39"/>
        <v>0</v>
      </c>
      <c r="O190" s="64">
        <f t="shared" si="39"/>
        <v>0</v>
      </c>
      <c r="P190" s="64">
        <f t="shared" si="39"/>
        <v>0</v>
      </c>
      <c r="Q190" s="64">
        <f t="shared" si="39"/>
        <v>0</v>
      </c>
      <c r="R190" s="64">
        <f t="shared" si="39"/>
        <v>0</v>
      </c>
      <c r="S190" s="64">
        <f t="shared" si="39"/>
        <v>0</v>
      </c>
      <c r="T190" s="64">
        <f t="shared" si="39"/>
        <v>0</v>
      </c>
      <c r="U190" s="64">
        <f t="shared" si="39"/>
        <v>0</v>
      </c>
      <c r="V190" s="64">
        <f t="shared" si="39"/>
        <v>0</v>
      </c>
      <c r="W190" s="64">
        <f t="shared" si="39"/>
        <v>0</v>
      </c>
      <c r="X190" s="64">
        <f t="shared" si="39"/>
        <v>0</v>
      </c>
      <c r="Y190" s="64">
        <f t="shared" si="39"/>
        <v>0</v>
      </c>
      <c r="Z190" s="64">
        <f t="shared" si="39"/>
        <v>0</v>
      </c>
      <c r="AA190" s="64">
        <f t="shared" si="39"/>
        <v>0</v>
      </c>
      <c r="AB190" s="64">
        <f t="shared" si="39"/>
        <v>0</v>
      </c>
      <c r="AC190" s="64">
        <f t="shared" si="39"/>
        <v>0</v>
      </c>
      <c r="AD190" s="64">
        <f t="shared" si="39"/>
        <v>0</v>
      </c>
      <c r="AE190" s="64">
        <f t="shared" si="39"/>
        <v>0</v>
      </c>
      <c r="AF190" s="92">
        <f t="shared" si="39"/>
        <v>0</v>
      </c>
      <c r="AG190" s="92">
        <f t="shared" si="39"/>
        <v>0</v>
      </c>
      <c r="AH190" s="92">
        <f t="shared" si="39"/>
        <v>0</v>
      </c>
    </row>
    <row r="191" spans="1:34" ht="24.75" customHeight="1">
      <c r="A191" s="121" t="s">
        <v>24</v>
      </c>
      <c r="B191" s="121"/>
      <c r="C191" s="85" t="s">
        <v>201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13</v>
      </c>
      <c r="K191" s="43">
        <v>2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3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92">
        <f t="shared" si="34"/>
        <v>13</v>
      </c>
      <c r="AG191" s="92">
        <f t="shared" si="35"/>
        <v>2</v>
      </c>
      <c r="AH191" s="92">
        <f t="shared" si="36"/>
        <v>15</v>
      </c>
    </row>
    <row r="192" spans="1:34" ht="24.75" customHeight="1">
      <c r="A192" s="121"/>
      <c r="B192" s="121"/>
      <c r="C192" s="85" t="s">
        <v>202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92">
        <f t="shared" si="34"/>
        <v>0</v>
      </c>
      <c r="AG192" s="92">
        <f t="shared" si="35"/>
        <v>0</v>
      </c>
      <c r="AH192" s="92">
        <f t="shared" si="36"/>
        <v>0</v>
      </c>
    </row>
    <row r="193" spans="1:34" ht="24.75" customHeight="1">
      <c r="A193" s="121" t="s">
        <v>241</v>
      </c>
      <c r="B193" s="121"/>
      <c r="C193" s="85" t="s">
        <v>201</v>
      </c>
      <c r="D193" s="43">
        <v>0</v>
      </c>
      <c r="E193" s="43">
        <v>0</v>
      </c>
      <c r="F193" s="43">
        <v>0</v>
      </c>
      <c r="G193" s="43">
        <v>0</v>
      </c>
      <c r="H193" s="43">
        <v>15</v>
      </c>
      <c r="I193" s="43">
        <v>6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1</v>
      </c>
      <c r="U193" s="43">
        <v>0</v>
      </c>
      <c r="V193" s="43">
        <v>0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92">
        <f t="shared" si="34"/>
        <v>16</v>
      </c>
      <c r="AG193" s="92">
        <f t="shared" si="35"/>
        <v>6</v>
      </c>
      <c r="AH193" s="92">
        <f t="shared" si="36"/>
        <v>22</v>
      </c>
    </row>
    <row r="194" spans="1:34" ht="24.75" customHeight="1">
      <c r="A194" s="121"/>
      <c r="B194" s="121"/>
      <c r="C194" s="85" t="s">
        <v>202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92">
        <f t="shared" si="34"/>
        <v>0</v>
      </c>
      <c r="AG194" s="92">
        <f t="shared" si="35"/>
        <v>0</v>
      </c>
      <c r="AH194" s="92">
        <f t="shared" si="36"/>
        <v>0</v>
      </c>
    </row>
    <row r="195" spans="1:34" ht="24.75" customHeight="1">
      <c r="A195" s="105" t="s">
        <v>379</v>
      </c>
      <c r="B195" s="106"/>
      <c r="C195" s="85" t="s">
        <v>201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4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3">
        <v>0</v>
      </c>
      <c r="Y195" s="43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92">
        <f>AD195+AB195+Z195+X195+V195+T195+R195+P195+N195+L195+J195+H195+F195+D195</f>
        <v>0</v>
      </c>
      <c r="AG195" s="92">
        <f>AE195+AC195+AA195+Y195+W195+U195+S195+Q195+O195+M195+K195+I195+G195+E195</f>
        <v>4</v>
      </c>
      <c r="AH195" s="92">
        <f>AG195+AF195</f>
        <v>4</v>
      </c>
    </row>
    <row r="196" spans="1:34" ht="24.75" customHeight="1">
      <c r="A196" s="186"/>
      <c r="B196" s="187"/>
      <c r="C196" s="85" t="s">
        <v>202</v>
      </c>
      <c r="D196" s="43">
        <v>0</v>
      </c>
      <c r="E196" s="43">
        <v>0</v>
      </c>
      <c r="F196" s="43">
        <v>0</v>
      </c>
      <c r="G196" s="43">
        <v>0</v>
      </c>
      <c r="H196" s="43">
        <v>1</v>
      </c>
      <c r="I196" s="43">
        <v>4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1</v>
      </c>
      <c r="V196" s="43">
        <v>0</v>
      </c>
      <c r="W196" s="43">
        <v>0</v>
      </c>
      <c r="X196" s="43">
        <v>0</v>
      </c>
      <c r="Y196" s="43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92">
        <f>AD196+AB196+Z196+X196+V196+T196+R196+P196+N196+L196+J196+H196+F196+D196</f>
        <v>1</v>
      </c>
      <c r="AG196" s="92">
        <f>AE196+AC196+AA196+Y196+W196+U196+S196+Q196+O196+M196+K196+I196+G196+E196</f>
        <v>5</v>
      </c>
      <c r="AH196" s="92">
        <f>AG196+AF196</f>
        <v>6</v>
      </c>
    </row>
    <row r="197" spans="1:35" ht="24.75" customHeight="1">
      <c r="A197" s="247" t="s">
        <v>0</v>
      </c>
      <c r="B197" s="248"/>
      <c r="C197" s="29" t="s">
        <v>239</v>
      </c>
      <c r="D197" s="92">
        <f>+D188</f>
        <v>0</v>
      </c>
      <c r="E197" s="92">
        <f aca="true" t="shared" si="41" ref="E197:AE197">+E188</f>
        <v>0</v>
      </c>
      <c r="F197" s="92">
        <f t="shared" si="41"/>
        <v>0</v>
      </c>
      <c r="G197" s="92">
        <f t="shared" si="41"/>
        <v>0</v>
      </c>
      <c r="H197" s="92">
        <f t="shared" si="41"/>
        <v>26</v>
      </c>
      <c r="I197" s="92">
        <f t="shared" si="41"/>
        <v>25</v>
      </c>
      <c r="J197" s="92">
        <f t="shared" si="41"/>
        <v>0</v>
      </c>
      <c r="K197" s="92">
        <f t="shared" si="41"/>
        <v>0</v>
      </c>
      <c r="L197" s="92">
        <f t="shared" si="41"/>
        <v>0</v>
      </c>
      <c r="M197" s="92">
        <f t="shared" si="41"/>
        <v>0</v>
      </c>
      <c r="N197" s="92">
        <f t="shared" si="41"/>
        <v>0</v>
      </c>
      <c r="O197" s="92">
        <f t="shared" si="41"/>
        <v>0</v>
      </c>
      <c r="P197" s="92">
        <f t="shared" si="41"/>
        <v>0</v>
      </c>
      <c r="Q197" s="92">
        <f t="shared" si="41"/>
        <v>0</v>
      </c>
      <c r="R197" s="92">
        <f t="shared" si="41"/>
        <v>0</v>
      </c>
      <c r="S197" s="92">
        <f t="shared" si="41"/>
        <v>0</v>
      </c>
      <c r="T197" s="92">
        <f t="shared" si="41"/>
        <v>0</v>
      </c>
      <c r="U197" s="92">
        <f t="shared" si="41"/>
        <v>0</v>
      </c>
      <c r="V197" s="92">
        <f t="shared" si="41"/>
        <v>0</v>
      </c>
      <c r="W197" s="92">
        <f t="shared" si="41"/>
        <v>0</v>
      </c>
      <c r="X197" s="92">
        <f t="shared" si="41"/>
        <v>0</v>
      </c>
      <c r="Y197" s="92">
        <f t="shared" si="41"/>
        <v>0</v>
      </c>
      <c r="Z197" s="92">
        <f t="shared" si="41"/>
        <v>0</v>
      </c>
      <c r="AA197" s="92">
        <f t="shared" si="41"/>
        <v>0</v>
      </c>
      <c r="AB197" s="92">
        <f t="shared" si="41"/>
        <v>0</v>
      </c>
      <c r="AC197" s="92">
        <f t="shared" si="41"/>
        <v>0</v>
      </c>
      <c r="AD197" s="92">
        <f t="shared" si="41"/>
        <v>0</v>
      </c>
      <c r="AE197" s="92">
        <f t="shared" si="41"/>
        <v>0</v>
      </c>
      <c r="AF197" s="92">
        <f t="shared" si="34"/>
        <v>26</v>
      </c>
      <c r="AG197" s="92">
        <f t="shared" si="35"/>
        <v>25</v>
      </c>
      <c r="AH197" s="92">
        <f t="shared" si="36"/>
        <v>51</v>
      </c>
      <c r="AI197" s="62"/>
    </row>
    <row r="198" spans="1:34" ht="24.75" customHeight="1">
      <c r="A198" s="249"/>
      <c r="B198" s="250"/>
      <c r="C198" s="29" t="s">
        <v>201</v>
      </c>
      <c r="D198" s="92">
        <f>+D106+D108+D110+D112+D114+D116+D134+D136+D138+D152+D154+D166+D180+D189+D191+D193+D195</f>
        <v>0</v>
      </c>
      <c r="E198" s="92">
        <f aca="true" t="shared" si="42" ref="E198:AH198">+E106+E108+E110+E112+E114+E116+E134+E136+E138+E152+E154+E166+E180+E189+E191+E193+E195</f>
        <v>3</v>
      </c>
      <c r="F198" s="92">
        <f t="shared" si="42"/>
        <v>0</v>
      </c>
      <c r="G198" s="92">
        <f t="shared" si="42"/>
        <v>0</v>
      </c>
      <c r="H198" s="92">
        <f t="shared" si="42"/>
        <v>147</v>
      </c>
      <c r="I198" s="92">
        <f t="shared" si="42"/>
        <v>59</v>
      </c>
      <c r="J198" s="92">
        <f t="shared" si="42"/>
        <v>37</v>
      </c>
      <c r="K198" s="92">
        <f t="shared" si="42"/>
        <v>18</v>
      </c>
      <c r="L198" s="92">
        <f t="shared" si="42"/>
        <v>6</v>
      </c>
      <c r="M198" s="92">
        <f t="shared" si="42"/>
        <v>0</v>
      </c>
      <c r="N198" s="92">
        <f t="shared" si="42"/>
        <v>3</v>
      </c>
      <c r="O198" s="92">
        <f t="shared" si="42"/>
        <v>0</v>
      </c>
      <c r="P198" s="92">
        <f t="shared" si="42"/>
        <v>0</v>
      </c>
      <c r="Q198" s="92">
        <f t="shared" si="42"/>
        <v>0</v>
      </c>
      <c r="R198" s="92">
        <f t="shared" si="42"/>
        <v>2</v>
      </c>
      <c r="S198" s="92">
        <f t="shared" si="42"/>
        <v>1</v>
      </c>
      <c r="T198" s="92">
        <f t="shared" si="42"/>
        <v>29</v>
      </c>
      <c r="U198" s="92">
        <f t="shared" si="42"/>
        <v>5</v>
      </c>
      <c r="V198" s="92">
        <f t="shared" si="42"/>
        <v>6</v>
      </c>
      <c r="W198" s="92">
        <f t="shared" si="42"/>
        <v>2</v>
      </c>
      <c r="X198" s="92">
        <f t="shared" si="42"/>
        <v>4</v>
      </c>
      <c r="Y198" s="92">
        <f t="shared" si="42"/>
        <v>1</v>
      </c>
      <c r="Z198" s="92">
        <f t="shared" si="42"/>
        <v>0</v>
      </c>
      <c r="AA198" s="92">
        <f t="shared" si="42"/>
        <v>0</v>
      </c>
      <c r="AB198" s="92">
        <f t="shared" si="42"/>
        <v>2</v>
      </c>
      <c r="AC198" s="92">
        <f t="shared" si="42"/>
        <v>0</v>
      </c>
      <c r="AD198" s="92">
        <f t="shared" si="42"/>
        <v>0</v>
      </c>
      <c r="AE198" s="92">
        <f t="shared" si="42"/>
        <v>0</v>
      </c>
      <c r="AF198" s="92">
        <f t="shared" si="42"/>
        <v>236</v>
      </c>
      <c r="AG198" s="92">
        <f t="shared" si="42"/>
        <v>89</v>
      </c>
      <c r="AH198" s="92">
        <f t="shared" si="42"/>
        <v>325</v>
      </c>
    </row>
    <row r="199" spans="1:34" ht="24.75" customHeight="1">
      <c r="A199" s="251"/>
      <c r="B199" s="252"/>
      <c r="C199" s="29" t="s">
        <v>202</v>
      </c>
      <c r="D199" s="92">
        <f>+D107+D109+D111+D113+D115+D117+D135+D137+D139+D153+D155+D167+D181+D190+D192+D194+D196</f>
        <v>0</v>
      </c>
      <c r="E199" s="92">
        <f aca="true" t="shared" si="43" ref="E199:AH199">+E107+E109+E111+E113+E115+E117+E135+E137+E139+E153+E155+E167+E181+E190+E192+E194+E196</f>
        <v>0</v>
      </c>
      <c r="F199" s="92">
        <f t="shared" si="43"/>
        <v>0</v>
      </c>
      <c r="G199" s="92">
        <f t="shared" si="43"/>
        <v>0</v>
      </c>
      <c r="H199" s="92">
        <f t="shared" si="43"/>
        <v>18</v>
      </c>
      <c r="I199" s="92">
        <f t="shared" si="43"/>
        <v>18</v>
      </c>
      <c r="J199" s="92">
        <f t="shared" si="43"/>
        <v>1</v>
      </c>
      <c r="K199" s="92">
        <f t="shared" si="43"/>
        <v>2</v>
      </c>
      <c r="L199" s="92">
        <f t="shared" si="43"/>
        <v>1</v>
      </c>
      <c r="M199" s="92">
        <f t="shared" si="43"/>
        <v>1</v>
      </c>
      <c r="N199" s="92">
        <f t="shared" si="43"/>
        <v>0</v>
      </c>
      <c r="O199" s="92">
        <f t="shared" si="43"/>
        <v>0</v>
      </c>
      <c r="P199" s="92">
        <f t="shared" si="43"/>
        <v>0</v>
      </c>
      <c r="Q199" s="92">
        <f t="shared" si="43"/>
        <v>1</v>
      </c>
      <c r="R199" s="92">
        <f t="shared" si="43"/>
        <v>0</v>
      </c>
      <c r="S199" s="92">
        <f t="shared" si="43"/>
        <v>1</v>
      </c>
      <c r="T199" s="92">
        <f t="shared" si="43"/>
        <v>0</v>
      </c>
      <c r="U199" s="92">
        <f t="shared" si="43"/>
        <v>1</v>
      </c>
      <c r="V199" s="92">
        <f t="shared" si="43"/>
        <v>1</v>
      </c>
      <c r="W199" s="92">
        <f t="shared" si="43"/>
        <v>0</v>
      </c>
      <c r="X199" s="92">
        <f t="shared" si="43"/>
        <v>0</v>
      </c>
      <c r="Y199" s="92">
        <f t="shared" si="43"/>
        <v>0</v>
      </c>
      <c r="Z199" s="92">
        <f t="shared" si="43"/>
        <v>0</v>
      </c>
      <c r="AA199" s="92">
        <f t="shared" si="43"/>
        <v>0</v>
      </c>
      <c r="AB199" s="92">
        <f t="shared" si="43"/>
        <v>0</v>
      </c>
      <c r="AC199" s="92">
        <f t="shared" si="43"/>
        <v>0</v>
      </c>
      <c r="AD199" s="92">
        <f t="shared" si="43"/>
        <v>0</v>
      </c>
      <c r="AE199" s="92">
        <f t="shared" si="43"/>
        <v>0</v>
      </c>
      <c r="AF199" s="92">
        <f t="shared" si="43"/>
        <v>21</v>
      </c>
      <c r="AG199" s="92">
        <f t="shared" si="43"/>
        <v>24</v>
      </c>
      <c r="AH199" s="92">
        <f t="shared" si="43"/>
        <v>45</v>
      </c>
    </row>
    <row r="200" spans="1:34" ht="24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</row>
  </sheetData>
  <sheetProtection/>
  <mergeCells count="145">
    <mergeCell ref="B152:B153"/>
    <mergeCell ref="B140:B141"/>
    <mergeCell ref="B142:B143"/>
    <mergeCell ref="B144:B145"/>
    <mergeCell ref="B146:B147"/>
    <mergeCell ref="B148:B149"/>
    <mergeCell ref="B150:B151"/>
    <mergeCell ref="B75:B76"/>
    <mergeCell ref="B77:B78"/>
    <mergeCell ref="B51:B52"/>
    <mergeCell ref="B39:B40"/>
    <mergeCell ref="B41:B42"/>
    <mergeCell ref="B43:B44"/>
    <mergeCell ref="B45:B46"/>
    <mergeCell ref="B47:B48"/>
    <mergeCell ref="B49:B50"/>
    <mergeCell ref="B63:B64"/>
    <mergeCell ref="A67:A80"/>
    <mergeCell ref="A96:B98"/>
    <mergeCell ref="B126:B127"/>
    <mergeCell ref="B128:B129"/>
    <mergeCell ref="B130:B131"/>
    <mergeCell ref="B132:B133"/>
    <mergeCell ref="B67:B68"/>
    <mergeCell ref="B69:B70"/>
    <mergeCell ref="B71:B72"/>
    <mergeCell ref="B73:B74"/>
    <mergeCell ref="B65:B66"/>
    <mergeCell ref="B21:B22"/>
    <mergeCell ref="B23:B24"/>
    <mergeCell ref="B25:B26"/>
    <mergeCell ref="P3:Q3"/>
    <mergeCell ref="A11:B12"/>
    <mergeCell ref="A13:B14"/>
    <mergeCell ref="A5:B6"/>
    <mergeCell ref="A7:B8"/>
    <mergeCell ref="B17:B18"/>
    <mergeCell ref="AB3:AC3"/>
    <mergeCell ref="A1:AH2"/>
    <mergeCell ref="A3:B4"/>
    <mergeCell ref="C3:C4"/>
    <mergeCell ref="D3:E3"/>
    <mergeCell ref="H3:I3"/>
    <mergeCell ref="J3:K3"/>
    <mergeCell ref="AF3:AH3"/>
    <mergeCell ref="AD3:AE3"/>
    <mergeCell ref="B19:B20"/>
    <mergeCell ref="T3:U3"/>
    <mergeCell ref="V3:W3"/>
    <mergeCell ref="X3:Y3"/>
    <mergeCell ref="Z3:AA3"/>
    <mergeCell ref="L3:M3"/>
    <mergeCell ref="N3:O3"/>
    <mergeCell ref="R3:S3"/>
    <mergeCell ref="A15:B16"/>
    <mergeCell ref="B59:B60"/>
    <mergeCell ref="B61:B62"/>
    <mergeCell ref="A17:A34"/>
    <mergeCell ref="AI21:AJ21"/>
    <mergeCell ref="A35:B36"/>
    <mergeCell ref="A9:B10"/>
    <mergeCell ref="B27:B28"/>
    <mergeCell ref="B29:B30"/>
    <mergeCell ref="B31:B32"/>
    <mergeCell ref="B33:B34"/>
    <mergeCell ref="B79:B80"/>
    <mergeCell ref="B84:B86"/>
    <mergeCell ref="A37:B38"/>
    <mergeCell ref="A39:A52"/>
    <mergeCell ref="AI44:AJ44"/>
    <mergeCell ref="A53:B54"/>
    <mergeCell ref="A55:A66"/>
    <mergeCell ref="AI63:AJ63"/>
    <mergeCell ref="B55:B56"/>
    <mergeCell ref="B57:B58"/>
    <mergeCell ref="H104:I104"/>
    <mergeCell ref="J104:K104"/>
    <mergeCell ref="L104:M104"/>
    <mergeCell ref="Z104:AA104"/>
    <mergeCell ref="AI73:AJ73"/>
    <mergeCell ref="A81:A89"/>
    <mergeCell ref="A90:B91"/>
    <mergeCell ref="A92:B93"/>
    <mergeCell ref="B81:B83"/>
    <mergeCell ref="B87:B89"/>
    <mergeCell ref="N104:O104"/>
    <mergeCell ref="P104:Q104"/>
    <mergeCell ref="R104:S104"/>
    <mergeCell ref="T104:U104"/>
    <mergeCell ref="A102:AH103"/>
    <mergeCell ref="V104:W104"/>
    <mergeCell ref="X104:Y104"/>
    <mergeCell ref="A104:B105"/>
    <mergeCell ref="C104:C105"/>
    <mergeCell ref="D104:E104"/>
    <mergeCell ref="AI124:AJ124"/>
    <mergeCell ref="B118:B119"/>
    <mergeCell ref="B120:B121"/>
    <mergeCell ref="B122:B123"/>
    <mergeCell ref="B124:B125"/>
    <mergeCell ref="AB104:AC104"/>
    <mergeCell ref="AD104:AE104"/>
    <mergeCell ref="AF104:AH104"/>
    <mergeCell ref="A106:B107"/>
    <mergeCell ref="A108:B109"/>
    <mergeCell ref="B182:B184"/>
    <mergeCell ref="A110:B111"/>
    <mergeCell ref="A112:B113"/>
    <mergeCell ref="A114:B115"/>
    <mergeCell ref="A116:B117"/>
    <mergeCell ref="A118:A135"/>
    <mergeCell ref="A138:B139"/>
    <mergeCell ref="A140:A153"/>
    <mergeCell ref="A136:B137"/>
    <mergeCell ref="B134:B135"/>
    <mergeCell ref="B160:B161"/>
    <mergeCell ref="B168:B169"/>
    <mergeCell ref="AI146:AJ146"/>
    <mergeCell ref="A154:B155"/>
    <mergeCell ref="AI154:AJ154"/>
    <mergeCell ref="A193:B194"/>
    <mergeCell ref="B162:B163"/>
    <mergeCell ref="B164:B165"/>
    <mergeCell ref="B166:B167"/>
    <mergeCell ref="B156:B157"/>
    <mergeCell ref="B178:B179"/>
    <mergeCell ref="B180:B181"/>
    <mergeCell ref="A197:B199"/>
    <mergeCell ref="A156:A167"/>
    <mergeCell ref="AI161:AJ161"/>
    <mergeCell ref="A168:A181"/>
    <mergeCell ref="AI174:AJ174"/>
    <mergeCell ref="A182:A190"/>
    <mergeCell ref="A191:B192"/>
    <mergeCell ref="B158:B159"/>
    <mergeCell ref="A94:B95"/>
    <mergeCell ref="F3:G3"/>
    <mergeCell ref="F104:G104"/>
    <mergeCell ref="B185:B187"/>
    <mergeCell ref="A195:B196"/>
    <mergeCell ref="B188:B190"/>
    <mergeCell ref="B170:B171"/>
    <mergeCell ref="B172:B173"/>
    <mergeCell ref="B174:B175"/>
    <mergeCell ref="B176:B177"/>
  </mergeCells>
  <printOptions/>
  <pageMargins left="0.17" right="0.17" top="0.19" bottom="0.18" header="0.17" footer="0.17"/>
  <pageSetup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9"/>
  <sheetViews>
    <sheetView rightToLeft="1" view="pageBreakPreview" zoomScale="80" zoomScaleSheetLayoutView="80" zoomScalePageLayoutView="0" workbookViewId="0" topLeftCell="A139">
      <selection activeCell="D96" sqref="D96"/>
    </sheetView>
  </sheetViews>
  <sheetFormatPr defaultColWidth="9.140625" defaultRowHeight="15"/>
  <cols>
    <col min="1" max="1" width="36.7109375" style="67" bestFit="1" customWidth="1"/>
    <col min="2" max="2" width="6.421875" style="65" bestFit="1" customWidth="1"/>
    <col min="3" max="4" width="6.140625" style="65" bestFit="1" customWidth="1"/>
    <col min="5" max="16" width="5.57421875" style="65" customWidth="1"/>
    <col min="17" max="19" width="6.140625" style="65" bestFit="1" customWidth="1"/>
    <col min="20" max="20" width="14.00390625" style="65" customWidth="1"/>
    <col min="21" max="44" width="3.57421875" style="65" customWidth="1"/>
    <col min="45" max="45" width="8.7109375" style="65" customWidth="1"/>
    <col min="46" max="46" width="11.7109375" style="65" customWidth="1"/>
    <col min="47" max="47" width="18.140625" style="65" customWidth="1"/>
    <col min="48" max="16384" width="9.00390625" style="65" customWidth="1"/>
  </cols>
  <sheetData>
    <row r="1" spans="1:19" ht="26.25">
      <c r="A1" s="269" t="s">
        <v>382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26.25">
      <c r="A2" s="270" t="s">
        <v>57</v>
      </c>
      <c r="B2" s="270"/>
      <c r="C2" s="270" t="s">
        <v>50</v>
      </c>
      <c r="D2" s="270"/>
      <c r="E2" s="270" t="s">
        <v>83</v>
      </c>
      <c r="F2" s="270"/>
      <c r="G2" s="270" t="s">
        <v>84</v>
      </c>
      <c r="H2" s="270"/>
      <c r="I2" s="270" t="s">
        <v>85</v>
      </c>
      <c r="J2" s="270"/>
      <c r="K2" s="270" t="s">
        <v>86</v>
      </c>
      <c r="L2" s="270"/>
      <c r="M2" s="270" t="s">
        <v>5</v>
      </c>
      <c r="N2" s="270"/>
      <c r="O2" s="270" t="s">
        <v>87</v>
      </c>
      <c r="P2" s="270"/>
      <c r="Q2" s="270" t="s">
        <v>0</v>
      </c>
      <c r="R2" s="270"/>
      <c r="S2" s="270"/>
    </row>
    <row r="3" spans="1:19" ht="17.25" customHeight="1">
      <c r="A3" s="270"/>
      <c r="B3" s="270"/>
      <c r="C3" s="68" t="s">
        <v>37</v>
      </c>
      <c r="D3" s="68" t="s">
        <v>38</v>
      </c>
      <c r="E3" s="68" t="s">
        <v>37</v>
      </c>
      <c r="F3" s="68" t="s">
        <v>38</v>
      </c>
      <c r="G3" s="68" t="s">
        <v>37</v>
      </c>
      <c r="H3" s="68" t="s">
        <v>38</v>
      </c>
      <c r="I3" s="68" t="s">
        <v>37</v>
      </c>
      <c r="J3" s="68" t="s">
        <v>38</v>
      </c>
      <c r="K3" s="68" t="s">
        <v>37</v>
      </c>
      <c r="L3" s="68" t="s">
        <v>38</v>
      </c>
      <c r="M3" s="68" t="s">
        <v>37</v>
      </c>
      <c r="N3" s="68" t="s">
        <v>38</v>
      </c>
      <c r="O3" s="68" t="s">
        <v>37</v>
      </c>
      <c r="P3" s="68" t="s">
        <v>38</v>
      </c>
      <c r="Q3" s="68" t="s">
        <v>37</v>
      </c>
      <c r="R3" s="68" t="s">
        <v>38</v>
      </c>
      <c r="S3" s="68" t="s">
        <v>16</v>
      </c>
    </row>
    <row r="4" spans="1:19" ht="26.25">
      <c r="A4" s="266" t="s">
        <v>176</v>
      </c>
      <c r="B4" s="45" t="s">
        <v>1</v>
      </c>
      <c r="C4" s="45">
        <v>48</v>
      </c>
      <c r="D4" s="45">
        <v>26</v>
      </c>
      <c r="E4" s="45">
        <v>1</v>
      </c>
      <c r="F4" s="45">
        <v>1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68">
        <f>+C4+E4+G4+I4+K4+M4+O4</f>
        <v>49</v>
      </c>
      <c r="R4" s="68">
        <f>+D4+F4+H4+J4+L4+N4+P4</f>
        <v>27</v>
      </c>
      <c r="S4" s="68">
        <f>R4+Q4</f>
        <v>76</v>
      </c>
    </row>
    <row r="5" spans="1:19" ht="26.25">
      <c r="A5" s="267"/>
      <c r="B5" s="45" t="s">
        <v>42</v>
      </c>
      <c r="C5" s="45">
        <v>197</v>
      </c>
      <c r="D5" s="45">
        <v>119</v>
      </c>
      <c r="E5" s="45">
        <v>2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68">
        <f aca="true" t="shared" si="0" ref="Q5:Q67">+C5+E5+G5+I5+K5+M5+O5</f>
        <v>199</v>
      </c>
      <c r="R5" s="68">
        <f aca="true" t="shared" si="1" ref="R5:R67">+D5+F5+H5+J5+L5+N5+P5</f>
        <v>119</v>
      </c>
      <c r="S5" s="68">
        <f aca="true" t="shared" si="2" ref="S5:S67">R5+Q5</f>
        <v>318</v>
      </c>
    </row>
    <row r="6" spans="1:19" ht="21" customHeight="1">
      <c r="A6" s="266" t="s">
        <v>63</v>
      </c>
      <c r="B6" s="45" t="s">
        <v>1</v>
      </c>
      <c r="C6" s="45">
        <v>3</v>
      </c>
      <c r="D6" s="45">
        <v>10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68">
        <f t="shared" si="0"/>
        <v>3</v>
      </c>
      <c r="R6" s="68">
        <f t="shared" si="1"/>
        <v>10</v>
      </c>
      <c r="S6" s="68">
        <f t="shared" si="2"/>
        <v>13</v>
      </c>
    </row>
    <row r="7" spans="1:19" ht="21" customHeight="1">
      <c r="A7" s="267"/>
      <c r="B7" s="45" t="s">
        <v>42</v>
      </c>
      <c r="C7" s="45">
        <v>30</v>
      </c>
      <c r="D7" s="45">
        <v>34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68">
        <f t="shared" si="0"/>
        <v>30</v>
      </c>
      <c r="R7" s="68">
        <f t="shared" si="1"/>
        <v>34</v>
      </c>
      <c r="S7" s="68">
        <f t="shared" si="2"/>
        <v>64</v>
      </c>
    </row>
    <row r="8" spans="1:19" ht="21" customHeight="1">
      <c r="A8" s="266" t="s">
        <v>177</v>
      </c>
      <c r="B8" s="45" t="s">
        <v>1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68">
        <f t="shared" si="0"/>
        <v>0</v>
      </c>
      <c r="R8" s="68">
        <f t="shared" si="1"/>
        <v>0</v>
      </c>
      <c r="S8" s="68">
        <f t="shared" si="2"/>
        <v>0</v>
      </c>
    </row>
    <row r="9" spans="1:19" ht="18.75" customHeight="1">
      <c r="A9" s="267"/>
      <c r="B9" s="45" t="s">
        <v>42</v>
      </c>
      <c r="C9" s="45">
        <v>25</v>
      </c>
      <c r="D9" s="45">
        <v>2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68">
        <f t="shared" si="0"/>
        <v>25</v>
      </c>
      <c r="R9" s="68">
        <f t="shared" si="1"/>
        <v>2</v>
      </c>
      <c r="S9" s="68">
        <f t="shared" si="2"/>
        <v>27</v>
      </c>
    </row>
    <row r="10" spans="1:47" ht="20.25" customHeight="1">
      <c r="A10" s="266" t="s">
        <v>178</v>
      </c>
      <c r="B10" s="45" t="s">
        <v>1</v>
      </c>
      <c r="C10" s="45">
        <v>10</v>
      </c>
      <c r="D10" s="45">
        <v>3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68">
        <f t="shared" si="0"/>
        <v>10</v>
      </c>
      <c r="R10" s="68">
        <f t="shared" si="1"/>
        <v>3</v>
      </c>
      <c r="S10" s="68">
        <f t="shared" si="2"/>
        <v>13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1:47" ht="24" customHeight="1">
      <c r="A11" s="267"/>
      <c r="B11" s="45" t="s">
        <v>42</v>
      </c>
      <c r="C11" s="45">
        <v>37</v>
      </c>
      <c r="D11" s="45">
        <v>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68">
        <f t="shared" si="0"/>
        <v>37</v>
      </c>
      <c r="R11" s="68">
        <f t="shared" si="1"/>
        <v>7</v>
      </c>
      <c r="S11" s="68">
        <f t="shared" si="2"/>
        <v>44</v>
      </c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ht="23.25" customHeight="1">
      <c r="A12" s="266" t="s">
        <v>179</v>
      </c>
      <c r="B12" s="45" t="s">
        <v>1</v>
      </c>
      <c r="C12" s="45">
        <v>27</v>
      </c>
      <c r="D12" s="45">
        <v>10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68">
        <f t="shared" si="0"/>
        <v>27</v>
      </c>
      <c r="R12" s="68">
        <f t="shared" si="1"/>
        <v>10</v>
      </c>
      <c r="S12" s="68">
        <f t="shared" si="2"/>
        <v>37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1:47" ht="19.5" customHeight="1">
      <c r="A13" s="267"/>
      <c r="B13" s="45" t="s">
        <v>42</v>
      </c>
      <c r="C13" s="45">
        <v>67</v>
      </c>
      <c r="D13" s="45">
        <v>24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68">
        <f t="shared" si="0"/>
        <v>67</v>
      </c>
      <c r="R13" s="68">
        <f t="shared" si="1"/>
        <v>24</v>
      </c>
      <c r="S13" s="68">
        <f t="shared" si="2"/>
        <v>91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ht="18.75" customHeight="1">
      <c r="A14" s="266" t="s">
        <v>106</v>
      </c>
      <c r="B14" s="45" t="s">
        <v>1</v>
      </c>
      <c r="C14" s="45">
        <v>13</v>
      </c>
      <c r="D14" s="45">
        <v>7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68">
        <f t="shared" si="0"/>
        <v>13</v>
      </c>
      <c r="R14" s="68">
        <f t="shared" si="1"/>
        <v>7</v>
      </c>
      <c r="S14" s="68">
        <f t="shared" si="2"/>
        <v>20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 ht="15.75" customHeight="1">
      <c r="A15" s="267"/>
      <c r="B15" s="45" t="s">
        <v>42</v>
      </c>
      <c r="C15" s="45">
        <v>37</v>
      </c>
      <c r="D15" s="45">
        <v>23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68">
        <f t="shared" si="0"/>
        <v>37</v>
      </c>
      <c r="R15" s="68">
        <f t="shared" si="1"/>
        <v>23</v>
      </c>
      <c r="S15" s="68">
        <f t="shared" si="2"/>
        <v>60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ht="18.75" customHeight="1">
      <c r="A16" s="266" t="s">
        <v>61</v>
      </c>
      <c r="B16" s="45" t="s">
        <v>1</v>
      </c>
      <c r="C16" s="45">
        <v>8</v>
      </c>
      <c r="D16" s="45">
        <v>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68">
        <f t="shared" si="0"/>
        <v>8</v>
      </c>
      <c r="R16" s="68">
        <f t="shared" si="1"/>
        <v>5</v>
      </c>
      <c r="S16" s="68">
        <f t="shared" si="2"/>
        <v>13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</row>
    <row r="17" spans="1:19" ht="19.5" customHeight="1">
      <c r="A17" s="267"/>
      <c r="B17" s="45" t="s">
        <v>42</v>
      </c>
      <c r="C17" s="45">
        <v>20</v>
      </c>
      <c r="D17" s="45">
        <v>10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68">
        <f t="shared" si="0"/>
        <v>20</v>
      </c>
      <c r="R17" s="68">
        <f t="shared" si="1"/>
        <v>10</v>
      </c>
      <c r="S17" s="68">
        <f t="shared" si="2"/>
        <v>30</v>
      </c>
    </row>
    <row r="18" spans="1:19" ht="16.5" customHeight="1">
      <c r="A18" s="266" t="s">
        <v>64</v>
      </c>
      <c r="B18" s="45" t="s">
        <v>1</v>
      </c>
      <c r="C18" s="45">
        <f>+C4+C6+C8+C10+C12+C14+C16</f>
        <v>109</v>
      </c>
      <c r="D18" s="45">
        <f aca="true" t="shared" si="3" ref="D18:S18">+D4+D6+D8+D10+D12+D14+D16</f>
        <v>61</v>
      </c>
      <c r="E18" s="45">
        <f t="shared" si="3"/>
        <v>1</v>
      </c>
      <c r="F18" s="45">
        <f t="shared" si="3"/>
        <v>1</v>
      </c>
      <c r="G18" s="45">
        <f t="shared" si="3"/>
        <v>0</v>
      </c>
      <c r="H18" s="45">
        <f t="shared" si="3"/>
        <v>0</v>
      </c>
      <c r="I18" s="45">
        <f t="shared" si="3"/>
        <v>0</v>
      </c>
      <c r="J18" s="45">
        <f t="shared" si="3"/>
        <v>0</v>
      </c>
      <c r="K18" s="45">
        <f t="shared" si="3"/>
        <v>0</v>
      </c>
      <c r="L18" s="45">
        <f t="shared" si="3"/>
        <v>0</v>
      </c>
      <c r="M18" s="45">
        <f t="shared" si="3"/>
        <v>0</v>
      </c>
      <c r="N18" s="45">
        <f t="shared" si="3"/>
        <v>0</v>
      </c>
      <c r="O18" s="45">
        <f t="shared" si="3"/>
        <v>0</v>
      </c>
      <c r="P18" s="45">
        <f t="shared" si="3"/>
        <v>0</v>
      </c>
      <c r="Q18" s="68">
        <f t="shared" si="3"/>
        <v>110</v>
      </c>
      <c r="R18" s="68">
        <f t="shared" si="3"/>
        <v>62</v>
      </c>
      <c r="S18" s="68">
        <f t="shared" si="3"/>
        <v>172</v>
      </c>
    </row>
    <row r="19" spans="1:19" ht="23.25" customHeight="1">
      <c r="A19" s="267"/>
      <c r="B19" s="45" t="s">
        <v>42</v>
      </c>
      <c r="C19" s="45">
        <f>+C5+C7+C9+C11+C13+C15+C17</f>
        <v>413</v>
      </c>
      <c r="D19" s="45">
        <f aca="true" t="shared" si="4" ref="D19:S19">+D5+D7+D9+D11+D13+D15+D17</f>
        <v>219</v>
      </c>
      <c r="E19" s="45">
        <f t="shared" si="4"/>
        <v>2</v>
      </c>
      <c r="F19" s="45">
        <f t="shared" si="4"/>
        <v>0</v>
      </c>
      <c r="G19" s="45">
        <f t="shared" si="4"/>
        <v>0</v>
      </c>
      <c r="H19" s="45">
        <f t="shared" si="4"/>
        <v>0</v>
      </c>
      <c r="I19" s="45">
        <f t="shared" si="4"/>
        <v>0</v>
      </c>
      <c r="J19" s="45">
        <f t="shared" si="4"/>
        <v>0</v>
      </c>
      <c r="K19" s="45">
        <f t="shared" si="4"/>
        <v>0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5">
        <f t="shared" si="4"/>
        <v>0</v>
      </c>
      <c r="P19" s="45">
        <f t="shared" si="4"/>
        <v>0</v>
      </c>
      <c r="Q19" s="68">
        <f t="shared" si="4"/>
        <v>415</v>
      </c>
      <c r="R19" s="68">
        <f t="shared" si="4"/>
        <v>219</v>
      </c>
      <c r="S19" s="68">
        <f t="shared" si="4"/>
        <v>634</v>
      </c>
    </row>
    <row r="20" spans="1:19" ht="21" customHeight="1">
      <c r="A20" s="266" t="s">
        <v>145</v>
      </c>
      <c r="B20" s="45" t="s">
        <v>1</v>
      </c>
      <c r="C20" s="45">
        <v>35</v>
      </c>
      <c r="D20" s="45">
        <v>24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68">
        <f t="shared" si="0"/>
        <v>35</v>
      </c>
      <c r="R20" s="68">
        <f t="shared" si="1"/>
        <v>24</v>
      </c>
      <c r="S20" s="68">
        <f t="shared" si="2"/>
        <v>59</v>
      </c>
    </row>
    <row r="21" spans="1:19" ht="21.75" customHeight="1">
      <c r="A21" s="267"/>
      <c r="B21" s="45" t="s">
        <v>42</v>
      </c>
      <c r="C21" s="45">
        <v>124</v>
      </c>
      <c r="D21" s="45">
        <v>78</v>
      </c>
      <c r="E21" s="45">
        <v>0</v>
      </c>
      <c r="F21" s="45">
        <v>1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1</v>
      </c>
      <c r="M21" s="45">
        <v>0</v>
      </c>
      <c r="N21" s="45">
        <v>0</v>
      </c>
      <c r="O21" s="45">
        <v>0</v>
      </c>
      <c r="P21" s="45">
        <v>0</v>
      </c>
      <c r="Q21" s="68">
        <f t="shared" si="0"/>
        <v>124</v>
      </c>
      <c r="R21" s="68">
        <f t="shared" si="1"/>
        <v>80</v>
      </c>
      <c r="S21" s="68">
        <f t="shared" si="2"/>
        <v>204</v>
      </c>
    </row>
    <row r="22" spans="1:19" ht="21.75" customHeight="1">
      <c r="A22" s="266" t="s">
        <v>146</v>
      </c>
      <c r="B22" s="45" t="s">
        <v>1</v>
      </c>
      <c r="C22" s="45">
        <v>0</v>
      </c>
      <c r="D22" s="45">
        <v>29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68">
        <f t="shared" si="0"/>
        <v>0</v>
      </c>
      <c r="R22" s="68">
        <f t="shared" si="1"/>
        <v>29</v>
      </c>
      <c r="S22" s="68">
        <f t="shared" si="2"/>
        <v>29</v>
      </c>
    </row>
    <row r="23" spans="1:19" ht="15.75" customHeight="1">
      <c r="A23" s="267"/>
      <c r="B23" s="45" t="s">
        <v>42</v>
      </c>
      <c r="C23" s="45">
        <v>0</v>
      </c>
      <c r="D23" s="45">
        <v>97</v>
      </c>
      <c r="E23" s="45">
        <v>0</v>
      </c>
      <c r="F23" s="45">
        <v>2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68">
        <f t="shared" si="0"/>
        <v>0</v>
      </c>
      <c r="R23" s="68">
        <f t="shared" si="1"/>
        <v>99</v>
      </c>
      <c r="S23" s="68">
        <f t="shared" si="2"/>
        <v>99</v>
      </c>
    </row>
    <row r="24" spans="1:19" ht="22.5" customHeight="1">
      <c r="A24" s="266" t="s">
        <v>147</v>
      </c>
      <c r="B24" s="45" t="s">
        <v>1</v>
      </c>
      <c r="C24" s="45">
        <f>+C20+C22</f>
        <v>35</v>
      </c>
      <c r="D24" s="45">
        <f aca="true" t="shared" si="5" ref="D24:S24">+D20+D22</f>
        <v>53</v>
      </c>
      <c r="E24" s="45">
        <f t="shared" si="5"/>
        <v>0</v>
      </c>
      <c r="F24" s="45">
        <f t="shared" si="5"/>
        <v>0</v>
      </c>
      <c r="G24" s="45">
        <f t="shared" si="5"/>
        <v>0</v>
      </c>
      <c r="H24" s="45">
        <f t="shared" si="5"/>
        <v>0</v>
      </c>
      <c r="I24" s="45">
        <f t="shared" si="5"/>
        <v>0</v>
      </c>
      <c r="J24" s="45">
        <f t="shared" si="5"/>
        <v>0</v>
      </c>
      <c r="K24" s="45">
        <f t="shared" si="5"/>
        <v>0</v>
      </c>
      <c r="L24" s="45">
        <f t="shared" si="5"/>
        <v>0</v>
      </c>
      <c r="M24" s="45">
        <f t="shared" si="5"/>
        <v>0</v>
      </c>
      <c r="N24" s="45">
        <f t="shared" si="5"/>
        <v>0</v>
      </c>
      <c r="O24" s="45">
        <f t="shared" si="5"/>
        <v>0</v>
      </c>
      <c r="P24" s="45">
        <f t="shared" si="5"/>
        <v>0</v>
      </c>
      <c r="Q24" s="68">
        <f t="shared" si="5"/>
        <v>35</v>
      </c>
      <c r="R24" s="68">
        <f t="shared" si="5"/>
        <v>53</v>
      </c>
      <c r="S24" s="68">
        <f t="shared" si="5"/>
        <v>88</v>
      </c>
    </row>
    <row r="25" spans="1:19" ht="26.25">
      <c r="A25" s="267"/>
      <c r="B25" s="45" t="s">
        <v>42</v>
      </c>
      <c r="C25" s="45">
        <f>+C21+C23</f>
        <v>124</v>
      </c>
      <c r="D25" s="45">
        <f aca="true" t="shared" si="6" ref="D25:S25">+D21+D23</f>
        <v>175</v>
      </c>
      <c r="E25" s="45">
        <f t="shared" si="6"/>
        <v>0</v>
      </c>
      <c r="F25" s="45">
        <f t="shared" si="6"/>
        <v>3</v>
      </c>
      <c r="G25" s="45">
        <f t="shared" si="6"/>
        <v>0</v>
      </c>
      <c r="H25" s="45">
        <f t="shared" si="6"/>
        <v>0</v>
      </c>
      <c r="I25" s="45">
        <f t="shared" si="6"/>
        <v>0</v>
      </c>
      <c r="J25" s="45">
        <f t="shared" si="6"/>
        <v>0</v>
      </c>
      <c r="K25" s="45">
        <f t="shared" si="6"/>
        <v>0</v>
      </c>
      <c r="L25" s="45">
        <f t="shared" si="6"/>
        <v>1</v>
      </c>
      <c r="M25" s="45">
        <f t="shared" si="6"/>
        <v>0</v>
      </c>
      <c r="N25" s="45">
        <f t="shared" si="6"/>
        <v>0</v>
      </c>
      <c r="O25" s="45">
        <f t="shared" si="6"/>
        <v>0</v>
      </c>
      <c r="P25" s="45">
        <f t="shared" si="6"/>
        <v>0</v>
      </c>
      <c r="Q25" s="68">
        <f t="shared" si="6"/>
        <v>124</v>
      </c>
      <c r="R25" s="68">
        <f t="shared" si="6"/>
        <v>179</v>
      </c>
      <c r="S25" s="68">
        <f t="shared" si="6"/>
        <v>303</v>
      </c>
    </row>
    <row r="26" spans="1:19" ht="24.75" customHeight="1">
      <c r="A26" s="268" t="s">
        <v>169</v>
      </c>
      <c r="B26" s="45" t="s">
        <v>1</v>
      </c>
      <c r="C26" s="45">
        <v>9</v>
      </c>
      <c r="D26" s="45">
        <v>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68">
        <f t="shared" si="0"/>
        <v>9</v>
      </c>
      <c r="R26" s="68">
        <f t="shared" si="1"/>
        <v>5</v>
      </c>
      <c r="S26" s="68">
        <f t="shared" si="2"/>
        <v>14</v>
      </c>
    </row>
    <row r="27" spans="1:19" ht="22.5" customHeight="1">
      <c r="A27" s="268"/>
      <c r="B27" s="45" t="s">
        <v>42</v>
      </c>
      <c r="C27" s="45">
        <v>41</v>
      </c>
      <c r="D27" s="45">
        <v>30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68">
        <f t="shared" si="0"/>
        <v>41</v>
      </c>
      <c r="R27" s="68">
        <f t="shared" si="1"/>
        <v>30</v>
      </c>
      <c r="S27" s="68">
        <f t="shared" si="2"/>
        <v>71</v>
      </c>
    </row>
    <row r="28" spans="1:19" ht="22.5" customHeight="1">
      <c r="A28" s="268" t="s">
        <v>52</v>
      </c>
      <c r="B28" s="45" t="s">
        <v>1</v>
      </c>
      <c r="C28" s="45">
        <v>13</v>
      </c>
      <c r="D28" s="45">
        <v>5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68">
        <f t="shared" si="0"/>
        <v>13</v>
      </c>
      <c r="R28" s="68">
        <f t="shared" si="1"/>
        <v>5</v>
      </c>
      <c r="S28" s="68">
        <f t="shared" si="2"/>
        <v>18</v>
      </c>
    </row>
    <row r="29" spans="1:19" ht="20.25" customHeight="1">
      <c r="A29" s="268"/>
      <c r="B29" s="45" t="s">
        <v>42</v>
      </c>
      <c r="C29" s="45">
        <v>39</v>
      </c>
      <c r="D29" s="45">
        <v>17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68">
        <f t="shared" si="0"/>
        <v>39</v>
      </c>
      <c r="R29" s="68">
        <f t="shared" si="1"/>
        <v>17</v>
      </c>
      <c r="S29" s="68">
        <f t="shared" si="2"/>
        <v>56</v>
      </c>
    </row>
    <row r="30" spans="1:19" ht="21" customHeight="1">
      <c r="A30" s="268" t="s">
        <v>170</v>
      </c>
      <c r="B30" s="45" t="s">
        <v>1</v>
      </c>
      <c r="C30" s="45">
        <v>18</v>
      </c>
      <c r="D30" s="45">
        <v>13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68">
        <f t="shared" si="0"/>
        <v>18</v>
      </c>
      <c r="R30" s="68">
        <f t="shared" si="1"/>
        <v>13</v>
      </c>
      <c r="S30" s="68">
        <f t="shared" si="2"/>
        <v>31</v>
      </c>
    </row>
    <row r="31" spans="1:19" ht="18.75" customHeight="1">
      <c r="A31" s="268"/>
      <c r="B31" s="45" t="s">
        <v>42</v>
      </c>
      <c r="C31" s="45">
        <v>58</v>
      </c>
      <c r="D31" s="45">
        <v>40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68">
        <f t="shared" si="0"/>
        <v>58</v>
      </c>
      <c r="R31" s="68">
        <f t="shared" si="1"/>
        <v>40</v>
      </c>
      <c r="S31" s="68">
        <f t="shared" si="2"/>
        <v>98</v>
      </c>
    </row>
    <row r="32" spans="1:19" ht="23.25" customHeight="1">
      <c r="A32" s="266" t="s">
        <v>171</v>
      </c>
      <c r="B32" s="45" t="s">
        <v>1</v>
      </c>
      <c r="C32" s="45">
        <v>14</v>
      </c>
      <c r="D32" s="45">
        <v>9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68">
        <f t="shared" si="0"/>
        <v>14</v>
      </c>
      <c r="R32" s="68">
        <f t="shared" si="1"/>
        <v>9</v>
      </c>
      <c r="S32" s="68">
        <f t="shared" si="2"/>
        <v>23</v>
      </c>
    </row>
    <row r="33" spans="1:19" ht="15.75" customHeight="1">
      <c r="A33" s="267"/>
      <c r="B33" s="45" t="s">
        <v>42</v>
      </c>
      <c r="C33" s="45">
        <v>52</v>
      </c>
      <c r="D33" s="45">
        <v>34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68">
        <f t="shared" si="0"/>
        <v>52</v>
      </c>
      <c r="R33" s="68">
        <f t="shared" si="1"/>
        <v>34</v>
      </c>
      <c r="S33" s="68">
        <f t="shared" si="2"/>
        <v>86</v>
      </c>
    </row>
    <row r="34" spans="1:19" ht="19.5" customHeight="1">
      <c r="A34" s="266" t="s">
        <v>172</v>
      </c>
      <c r="B34" s="45" t="s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68">
        <f t="shared" si="0"/>
        <v>0</v>
      </c>
      <c r="R34" s="68">
        <f t="shared" si="1"/>
        <v>0</v>
      </c>
      <c r="S34" s="68">
        <f t="shared" si="2"/>
        <v>0</v>
      </c>
    </row>
    <row r="35" spans="1:19" ht="20.25" customHeight="1">
      <c r="A35" s="267"/>
      <c r="B35" s="45" t="s">
        <v>42</v>
      </c>
      <c r="C35" s="45">
        <v>19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68">
        <f t="shared" si="0"/>
        <v>19</v>
      </c>
      <c r="R35" s="68">
        <f t="shared" si="1"/>
        <v>0</v>
      </c>
      <c r="S35" s="68">
        <f t="shared" si="2"/>
        <v>19</v>
      </c>
    </row>
    <row r="36" spans="1:47" ht="18" customHeight="1">
      <c r="A36" s="266" t="s">
        <v>173</v>
      </c>
      <c r="B36" s="45" t="s">
        <v>1</v>
      </c>
      <c r="C36" s="45">
        <v>19</v>
      </c>
      <c r="D36" s="45">
        <v>3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68">
        <f t="shared" si="0"/>
        <v>19</v>
      </c>
      <c r="R36" s="68">
        <f t="shared" si="1"/>
        <v>3</v>
      </c>
      <c r="S36" s="68">
        <f t="shared" si="2"/>
        <v>22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ht="19.5" customHeight="1">
      <c r="A37" s="267"/>
      <c r="B37" s="45" t="s">
        <v>42</v>
      </c>
      <c r="C37" s="45">
        <v>75</v>
      </c>
      <c r="D37" s="45">
        <v>15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68">
        <f t="shared" si="0"/>
        <v>75</v>
      </c>
      <c r="R37" s="68">
        <f t="shared" si="1"/>
        <v>15</v>
      </c>
      <c r="S37" s="68">
        <f t="shared" si="2"/>
        <v>90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ht="21" customHeight="1">
      <c r="A38" s="266" t="s">
        <v>174</v>
      </c>
      <c r="B38" s="45" t="s">
        <v>1</v>
      </c>
      <c r="C38" s="45">
        <v>13</v>
      </c>
      <c r="D38" s="45">
        <v>7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68">
        <f t="shared" si="0"/>
        <v>13</v>
      </c>
      <c r="R38" s="68">
        <f t="shared" si="1"/>
        <v>7</v>
      </c>
      <c r="S38" s="68">
        <f t="shared" si="2"/>
        <v>20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ht="21" customHeight="1">
      <c r="A39" s="267"/>
      <c r="B39" s="45" t="s">
        <v>42</v>
      </c>
      <c r="C39" s="45">
        <v>72</v>
      </c>
      <c r="D39" s="45">
        <v>62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68">
        <f t="shared" si="0"/>
        <v>72</v>
      </c>
      <c r="R39" s="68">
        <f t="shared" si="1"/>
        <v>62</v>
      </c>
      <c r="S39" s="68">
        <f t="shared" si="2"/>
        <v>134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</row>
    <row r="40" spans="1:47" ht="21.75" customHeight="1">
      <c r="A40" s="268" t="s">
        <v>51</v>
      </c>
      <c r="B40" s="45" t="s">
        <v>1</v>
      </c>
      <c r="C40" s="45">
        <v>15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68">
        <f t="shared" si="0"/>
        <v>15</v>
      </c>
      <c r="R40" s="68">
        <f t="shared" si="1"/>
        <v>0</v>
      </c>
      <c r="S40" s="68">
        <f t="shared" si="2"/>
        <v>15</v>
      </c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</row>
    <row r="41" spans="1:47" ht="21" customHeight="1">
      <c r="A41" s="268"/>
      <c r="B41" s="45" t="s">
        <v>42</v>
      </c>
      <c r="C41" s="45">
        <v>50</v>
      </c>
      <c r="D41" s="45">
        <v>4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68">
        <f t="shared" si="0"/>
        <v>50</v>
      </c>
      <c r="R41" s="68">
        <f t="shared" si="1"/>
        <v>4</v>
      </c>
      <c r="S41" s="68">
        <f t="shared" si="2"/>
        <v>54</v>
      </c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ht="22.5" customHeight="1">
      <c r="A42" s="266" t="s">
        <v>175</v>
      </c>
      <c r="B42" s="45" t="s">
        <v>1</v>
      </c>
      <c r="C42" s="45">
        <f>+C26+C28+C30+C32+C34+C36+C38+C40</f>
        <v>101</v>
      </c>
      <c r="D42" s="45">
        <f aca="true" t="shared" si="7" ref="D42:S42">+D26+D28+D30+D32+D34+D36+D38+D40</f>
        <v>42</v>
      </c>
      <c r="E42" s="45">
        <f t="shared" si="7"/>
        <v>0</v>
      </c>
      <c r="F42" s="45">
        <f t="shared" si="7"/>
        <v>0</v>
      </c>
      <c r="G42" s="45">
        <f t="shared" si="7"/>
        <v>0</v>
      </c>
      <c r="H42" s="45">
        <f t="shared" si="7"/>
        <v>0</v>
      </c>
      <c r="I42" s="45">
        <f t="shared" si="7"/>
        <v>0</v>
      </c>
      <c r="J42" s="45">
        <f t="shared" si="7"/>
        <v>0</v>
      </c>
      <c r="K42" s="45">
        <f t="shared" si="7"/>
        <v>0</v>
      </c>
      <c r="L42" s="45">
        <f t="shared" si="7"/>
        <v>0</v>
      </c>
      <c r="M42" s="45">
        <f t="shared" si="7"/>
        <v>0</v>
      </c>
      <c r="N42" s="45">
        <f t="shared" si="7"/>
        <v>0</v>
      </c>
      <c r="O42" s="45">
        <f t="shared" si="7"/>
        <v>0</v>
      </c>
      <c r="P42" s="45">
        <f t="shared" si="7"/>
        <v>0</v>
      </c>
      <c r="Q42" s="68">
        <f t="shared" si="7"/>
        <v>101</v>
      </c>
      <c r="R42" s="68">
        <f t="shared" si="7"/>
        <v>42</v>
      </c>
      <c r="S42" s="68">
        <f t="shared" si="7"/>
        <v>143</v>
      </c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</row>
    <row r="43" spans="1:47" ht="23.25" customHeight="1">
      <c r="A43" s="267"/>
      <c r="B43" s="45" t="s">
        <v>42</v>
      </c>
      <c r="C43" s="45">
        <f>+C27+C29+C31+C33+C35+C37+C39+C41</f>
        <v>406</v>
      </c>
      <c r="D43" s="45">
        <f aca="true" t="shared" si="8" ref="D43:S43">+D27+D29+D31+D33+D35+D37+D39+D41</f>
        <v>202</v>
      </c>
      <c r="E43" s="45">
        <f t="shared" si="8"/>
        <v>0</v>
      </c>
      <c r="F43" s="45">
        <f t="shared" si="8"/>
        <v>0</v>
      </c>
      <c r="G43" s="45">
        <f t="shared" si="8"/>
        <v>0</v>
      </c>
      <c r="H43" s="45">
        <f t="shared" si="8"/>
        <v>0</v>
      </c>
      <c r="I43" s="45">
        <f t="shared" si="8"/>
        <v>0</v>
      </c>
      <c r="J43" s="45">
        <f t="shared" si="8"/>
        <v>0</v>
      </c>
      <c r="K43" s="45">
        <f t="shared" si="8"/>
        <v>0</v>
      </c>
      <c r="L43" s="45">
        <f t="shared" si="8"/>
        <v>0</v>
      </c>
      <c r="M43" s="45">
        <f t="shared" si="8"/>
        <v>0</v>
      </c>
      <c r="N43" s="45">
        <f t="shared" si="8"/>
        <v>0</v>
      </c>
      <c r="O43" s="45">
        <f t="shared" si="8"/>
        <v>0</v>
      </c>
      <c r="P43" s="45">
        <f t="shared" si="8"/>
        <v>0</v>
      </c>
      <c r="Q43" s="68">
        <f t="shared" si="8"/>
        <v>406</v>
      </c>
      <c r="R43" s="68">
        <f t="shared" si="8"/>
        <v>202</v>
      </c>
      <c r="S43" s="68">
        <f t="shared" si="8"/>
        <v>608</v>
      </c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</row>
    <row r="44" spans="1:47" ht="19.5" customHeight="1">
      <c r="A44" s="266" t="s">
        <v>133</v>
      </c>
      <c r="B44" s="45" t="s">
        <v>1</v>
      </c>
      <c r="C44" s="45">
        <v>19</v>
      </c>
      <c r="D44" s="45">
        <v>9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68">
        <f t="shared" si="0"/>
        <v>19</v>
      </c>
      <c r="R44" s="68">
        <f t="shared" si="1"/>
        <v>9</v>
      </c>
      <c r="S44" s="68">
        <f t="shared" si="2"/>
        <v>28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ht="19.5" customHeight="1">
      <c r="A45" s="267"/>
      <c r="B45" s="45" t="s">
        <v>42</v>
      </c>
      <c r="C45" s="45">
        <v>48</v>
      </c>
      <c r="D45" s="45">
        <v>23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68">
        <f t="shared" si="0"/>
        <v>48</v>
      </c>
      <c r="R45" s="68">
        <f t="shared" si="1"/>
        <v>23</v>
      </c>
      <c r="S45" s="68">
        <f t="shared" si="2"/>
        <v>71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</row>
    <row r="46" spans="1:47" ht="17.25" customHeight="1">
      <c r="A46" s="266" t="s">
        <v>134</v>
      </c>
      <c r="B46" s="45" t="s">
        <v>1</v>
      </c>
      <c r="C46" s="45">
        <v>32</v>
      </c>
      <c r="D46" s="45">
        <v>14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68">
        <f t="shared" si="0"/>
        <v>32</v>
      </c>
      <c r="R46" s="68">
        <f t="shared" si="1"/>
        <v>14</v>
      </c>
      <c r="S46" s="68">
        <f t="shared" si="2"/>
        <v>46</v>
      </c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</row>
    <row r="47" spans="1:47" ht="15.75" customHeight="1">
      <c r="A47" s="267"/>
      <c r="B47" s="45" t="s">
        <v>42</v>
      </c>
      <c r="C47" s="45">
        <v>77</v>
      </c>
      <c r="D47" s="45">
        <v>33</v>
      </c>
      <c r="E47" s="45">
        <v>0</v>
      </c>
      <c r="F47" s="45">
        <v>0</v>
      </c>
      <c r="G47" s="45">
        <v>0</v>
      </c>
      <c r="H47" s="45">
        <v>1</v>
      </c>
      <c r="I47" s="45">
        <v>0</v>
      </c>
      <c r="J47" s="45">
        <v>0</v>
      </c>
      <c r="K47" s="45">
        <v>0</v>
      </c>
      <c r="L47" s="45">
        <v>0</v>
      </c>
      <c r="M47" s="45">
        <v>2</v>
      </c>
      <c r="N47" s="45">
        <v>0</v>
      </c>
      <c r="O47" s="45">
        <v>0</v>
      </c>
      <c r="P47" s="45">
        <v>0</v>
      </c>
      <c r="Q47" s="68">
        <f t="shared" si="0"/>
        <v>79</v>
      </c>
      <c r="R47" s="68">
        <f t="shared" si="1"/>
        <v>34</v>
      </c>
      <c r="S47" s="68">
        <f t="shared" si="2"/>
        <v>113</v>
      </c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</row>
    <row r="48" spans="1:47" ht="22.5" customHeight="1">
      <c r="A48" s="266" t="s">
        <v>135</v>
      </c>
      <c r="B48" s="45" t="s">
        <v>1</v>
      </c>
      <c r="C48" s="45">
        <v>41</v>
      </c>
      <c r="D48" s="45">
        <v>13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68">
        <f t="shared" si="0"/>
        <v>41</v>
      </c>
      <c r="R48" s="68">
        <f t="shared" si="1"/>
        <v>13</v>
      </c>
      <c r="S48" s="68">
        <f t="shared" si="2"/>
        <v>54</v>
      </c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ht="19.5" customHeight="1">
      <c r="A49" s="267"/>
      <c r="B49" s="45" t="s">
        <v>42</v>
      </c>
      <c r="C49" s="45">
        <v>101</v>
      </c>
      <c r="D49" s="45">
        <v>38</v>
      </c>
      <c r="E49" s="45">
        <v>0</v>
      </c>
      <c r="F49" s="45">
        <v>1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68">
        <f t="shared" si="0"/>
        <v>101</v>
      </c>
      <c r="R49" s="68">
        <f t="shared" si="1"/>
        <v>39</v>
      </c>
      <c r="S49" s="68">
        <f t="shared" si="2"/>
        <v>140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  <row r="50" spans="1:47" ht="18" customHeight="1">
      <c r="A50" s="266" t="s">
        <v>136</v>
      </c>
      <c r="B50" s="45" t="s">
        <v>1</v>
      </c>
      <c r="C50" s="45">
        <v>24</v>
      </c>
      <c r="D50" s="45">
        <v>8</v>
      </c>
      <c r="E50" s="45">
        <v>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68">
        <f t="shared" si="0"/>
        <v>25</v>
      </c>
      <c r="R50" s="68">
        <f t="shared" si="1"/>
        <v>8</v>
      </c>
      <c r="S50" s="68">
        <f t="shared" si="2"/>
        <v>33</v>
      </c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</row>
    <row r="51" spans="1:47" ht="15.75" customHeight="1">
      <c r="A51" s="267"/>
      <c r="B51" s="45" t="s">
        <v>42</v>
      </c>
      <c r="C51" s="45">
        <v>55</v>
      </c>
      <c r="D51" s="45">
        <v>28</v>
      </c>
      <c r="E51" s="45">
        <v>1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68">
        <f t="shared" si="0"/>
        <v>56</v>
      </c>
      <c r="R51" s="68">
        <f t="shared" si="1"/>
        <v>29</v>
      </c>
      <c r="S51" s="68">
        <f t="shared" si="2"/>
        <v>85</v>
      </c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ht="20.25" customHeight="1">
      <c r="A52" s="266" t="s">
        <v>137</v>
      </c>
      <c r="B52" s="45" t="s">
        <v>1</v>
      </c>
      <c r="C52" s="45">
        <v>6</v>
      </c>
      <c r="D52" s="45">
        <v>8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68">
        <f t="shared" si="0"/>
        <v>6</v>
      </c>
      <c r="R52" s="68">
        <f t="shared" si="1"/>
        <v>8</v>
      </c>
      <c r="S52" s="68">
        <f t="shared" si="2"/>
        <v>14</v>
      </c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ht="20.25" customHeight="1">
      <c r="A53" s="267"/>
      <c r="B53" s="45" t="s">
        <v>42</v>
      </c>
      <c r="C53" s="45">
        <v>20</v>
      </c>
      <c r="D53" s="45">
        <v>21</v>
      </c>
      <c r="E53" s="45">
        <v>0</v>
      </c>
      <c r="F53" s="45">
        <v>1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68">
        <f t="shared" si="0"/>
        <v>20</v>
      </c>
      <c r="R53" s="68">
        <f t="shared" si="1"/>
        <v>22</v>
      </c>
      <c r="S53" s="68">
        <f t="shared" si="2"/>
        <v>42</v>
      </c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ht="21.75" customHeight="1">
      <c r="A54" s="266" t="s">
        <v>72</v>
      </c>
      <c r="B54" s="45" t="s">
        <v>1</v>
      </c>
      <c r="C54" s="45">
        <f>+C44+C46+C48+C50+C52</f>
        <v>122</v>
      </c>
      <c r="D54" s="45">
        <f aca="true" t="shared" si="9" ref="D54:S54">+D44+D46+D48+D50+D52</f>
        <v>52</v>
      </c>
      <c r="E54" s="45">
        <f t="shared" si="9"/>
        <v>1</v>
      </c>
      <c r="F54" s="45">
        <f t="shared" si="9"/>
        <v>0</v>
      </c>
      <c r="G54" s="45">
        <f t="shared" si="9"/>
        <v>0</v>
      </c>
      <c r="H54" s="45">
        <f t="shared" si="9"/>
        <v>0</v>
      </c>
      <c r="I54" s="45">
        <f t="shared" si="9"/>
        <v>0</v>
      </c>
      <c r="J54" s="45">
        <f t="shared" si="9"/>
        <v>0</v>
      </c>
      <c r="K54" s="45">
        <f t="shared" si="9"/>
        <v>0</v>
      </c>
      <c r="L54" s="45">
        <f t="shared" si="9"/>
        <v>0</v>
      </c>
      <c r="M54" s="45">
        <f t="shared" si="9"/>
        <v>0</v>
      </c>
      <c r="N54" s="45">
        <f t="shared" si="9"/>
        <v>0</v>
      </c>
      <c r="O54" s="45">
        <f t="shared" si="9"/>
        <v>0</v>
      </c>
      <c r="P54" s="45">
        <f t="shared" si="9"/>
        <v>0</v>
      </c>
      <c r="Q54" s="68">
        <f t="shared" si="9"/>
        <v>123</v>
      </c>
      <c r="R54" s="68">
        <f t="shared" si="9"/>
        <v>52</v>
      </c>
      <c r="S54" s="68">
        <f t="shared" si="9"/>
        <v>175</v>
      </c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</row>
    <row r="55" spans="1:47" ht="19.5" customHeight="1">
      <c r="A55" s="267"/>
      <c r="B55" s="45" t="s">
        <v>88</v>
      </c>
      <c r="C55" s="45">
        <f>+C45+C47+C49+C51+C53</f>
        <v>301</v>
      </c>
      <c r="D55" s="45">
        <f aca="true" t="shared" si="10" ref="D55:S55">+D45+D47+D49+D51+D53</f>
        <v>143</v>
      </c>
      <c r="E55" s="45">
        <f t="shared" si="10"/>
        <v>1</v>
      </c>
      <c r="F55" s="45">
        <f t="shared" si="10"/>
        <v>3</v>
      </c>
      <c r="G55" s="45">
        <f t="shared" si="10"/>
        <v>0</v>
      </c>
      <c r="H55" s="45">
        <f t="shared" si="10"/>
        <v>1</v>
      </c>
      <c r="I55" s="45">
        <f t="shared" si="10"/>
        <v>0</v>
      </c>
      <c r="J55" s="45">
        <f t="shared" si="10"/>
        <v>0</v>
      </c>
      <c r="K55" s="45">
        <f t="shared" si="10"/>
        <v>0</v>
      </c>
      <c r="L55" s="45">
        <f t="shared" si="10"/>
        <v>0</v>
      </c>
      <c r="M55" s="45">
        <f t="shared" si="10"/>
        <v>2</v>
      </c>
      <c r="N55" s="45">
        <f t="shared" si="10"/>
        <v>0</v>
      </c>
      <c r="O55" s="45">
        <f t="shared" si="10"/>
        <v>0</v>
      </c>
      <c r="P55" s="45">
        <f t="shared" si="10"/>
        <v>0</v>
      </c>
      <c r="Q55" s="68">
        <f t="shared" si="10"/>
        <v>304</v>
      </c>
      <c r="R55" s="68">
        <f t="shared" si="10"/>
        <v>147</v>
      </c>
      <c r="S55" s="68">
        <f t="shared" si="10"/>
        <v>451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</row>
    <row r="56" spans="1:47" ht="21" customHeight="1">
      <c r="A56" s="268" t="s">
        <v>138</v>
      </c>
      <c r="B56" s="45" t="s">
        <v>1</v>
      </c>
      <c r="C56" s="45">
        <v>27</v>
      </c>
      <c r="D56" s="45">
        <v>6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68">
        <f t="shared" si="0"/>
        <v>27</v>
      </c>
      <c r="R56" s="68">
        <f t="shared" si="1"/>
        <v>6</v>
      </c>
      <c r="S56" s="68">
        <f t="shared" si="2"/>
        <v>33</v>
      </c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  <row r="57" spans="1:47" ht="20.25" customHeight="1">
      <c r="A57" s="268"/>
      <c r="B57" s="45" t="s">
        <v>42</v>
      </c>
      <c r="C57" s="45">
        <v>74</v>
      </c>
      <c r="D57" s="45">
        <v>20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68">
        <f t="shared" si="0"/>
        <v>74</v>
      </c>
      <c r="R57" s="68">
        <f t="shared" si="1"/>
        <v>20</v>
      </c>
      <c r="S57" s="68">
        <f t="shared" si="2"/>
        <v>94</v>
      </c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</row>
    <row r="58" spans="1:47" ht="22.5" customHeight="1">
      <c r="A58" s="268" t="s">
        <v>139</v>
      </c>
      <c r="B58" s="45" t="s">
        <v>1</v>
      </c>
      <c r="C58" s="45">
        <v>3</v>
      </c>
      <c r="D58" s="45">
        <v>10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68">
        <f t="shared" si="0"/>
        <v>3</v>
      </c>
      <c r="R58" s="68">
        <f t="shared" si="1"/>
        <v>10</v>
      </c>
      <c r="S58" s="68">
        <f t="shared" si="2"/>
        <v>13</v>
      </c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47" ht="19.5" customHeight="1">
      <c r="A59" s="268"/>
      <c r="B59" s="45" t="s">
        <v>42</v>
      </c>
      <c r="C59" s="45">
        <v>18</v>
      </c>
      <c r="D59" s="45">
        <v>17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68">
        <f t="shared" si="0"/>
        <v>18</v>
      </c>
      <c r="R59" s="68">
        <f t="shared" si="1"/>
        <v>17</v>
      </c>
      <c r="S59" s="68">
        <f t="shared" si="2"/>
        <v>35</v>
      </c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ht="22.5" customHeight="1">
      <c r="A60" s="268" t="s">
        <v>140</v>
      </c>
      <c r="B60" s="45" t="s">
        <v>1</v>
      </c>
      <c r="C60" s="45">
        <v>7</v>
      </c>
      <c r="D60" s="45">
        <v>4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68">
        <f t="shared" si="0"/>
        <v>7</v>
      </c>
      <c r="R60" s="68">
        <f t="shared" si="1"/>
        <v>4</v>
      </c>
      <c r="S60" s="68">
        <f t="shared" si="2"/>
        <v>11</v>
      </c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ht="18.75" customHeight="1">
      <c r="A61" s="268"/>
      <c r="B61" s="45" t="s">
        <v>42</v>
      </c>
      <c r="C61" s="45">
        <v>18</v>
      </c>
      <c r="D61" s="45">
        <v>6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68">
        <f t="shared" si="0"/>
        <v>18</v>
      </c>
      <c r="R61" s="68">
        <f t="shared" si="1"/>
        <v>6</v>
      </c>
      <c r="S61" s="68">
        <f t="shared" si="2"/>
        <v>24</v>
      </c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</row>
    <row r="62" spans="1:47" ht="20.25" customHeight="1">
      <c r="A62" s="268" t="s">
        <v>141</v>
      </c>
      <c r="B62" s="45" t="s">
        <v>1</v>
      </c>
      <c r="C62" s="45">
        <v>3</v>
      </c>
      <c r="D62" s="45">
        <v>3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68">
        <f t="shared" si="0"/>
        <v>3</v>
      </c>
      <c r="R62" s="68">
        <f t="shared" si="1"/>
        <v>3</v>
      </c>
      <c r="S62" s="68">
        <f t="shared" si="2"/>
        <v>6</v>
      </c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</row>
    <row r="63" spans="1:47" ht="18" customHeight="1">
      <c r="A63" s="268"/>
      <c r="B63" s="45" t="s">
        <v>42</v>
      </c>
      <c r="C63" s="45">
        <v>21</v>
      </c>
      <c r="D63" s="45">
        <v>6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68">
        <f t="shared" si="0"/>
        <v>21</v>
      </c>
      <c r="R63" s="68">
        <f t="shared" si="1"/>
        <v>6</v>
      </c>
      <c r="S63" s="68">
        <f t="shared" si="2"/>
        <v>27</v>
      </c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</row>
    <row r="64" spans="1:19" ht="18.75" customHeight="1">
      <c r="A64" s="268" t="s">
        <v>142</v>
      </c>
      <c r="B64" s="45" t="s">
        <v>1</v>
      </c>
      <c r="C64" s="45">
        <v>7</v>
      </c>
      <c r="D64" s="45">
        <v>2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68">
        <f t="shared" si="0"/>
        <v>7</v>
      </c>
      <c r="R64" s="68">
        <f t="shared" si="1"/>
        <v>2</v>
      </c>
      <c r="S64" s="68">
        <f t="shared" si="2"/>
        <v>9</v>
      </c>
    </row>
    <row r="65" spans="1:19" ht="20.25" customHeight="1">
      <c r="A65" s="268"/>
      <c r="B65" s="45" t="s">
        <v>42</v>
      </c>
      <c r="C65" s="45">
        <v>25</v>
      </c>
      <c r="D65" s="45">
        <v>5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68">
        <f t="shared" si="0"/>
        <v>25</v>
      </c>
      <c r="R65" s="68">
        <f t="shared" si="1"/>
        <v>5</v>
      </c>
      <c r="S65" s="68">
        <f t="shared" si="2"/>
        <v>30</v>
      </c>
    </row>
    <row r="66" spans="1:19" ht="20.25" customHeight="1">
      <c r="A66" s="268" t="s">
        <v>143</v>
      </c>
      <c r="B66" s="45" t="s">
        <v>1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68">
        <f t="shared" si="0"/>
        <v>0</v>
      </c>
      <c r="R66" s="68">
        <f t="shared" si="1"/>
        <v>0</v>
      </c>
      <c r="S66" s="68">
        <f t="shared" si="2"/>
        <v>0</v>
      </c>
    </row>
    <row r="67" spans="1:19" ht="14.25" customHeight="1">
      <c r="A67" s="268"/>
      <c r="B67" s="45" t="s">
        <v>42</v>
      </c>
      <c r="C67" s="45">
        <v>3</v>
      </c>
      <c r="D67" s="45">
        <v>6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68">
        <f t="shared" si="0"/>
        <v>3</v>
      </c>
      <c r="R67" s="68">
        <f t="shared" si="1"/>
        <v>6</v>
      </c>
      <c r="S67" s="68">
        <f t="shared" si="2"/>
        <v>9</v>
      </c>
    </row>
    <row r="68" spans="1:47" ht="23.25" customHeight="1">
      <c r="A68" s="268" t="s">
        <v>144</v>
      </c>
      <c r="B68" s="45" t="s">
        <v>1</v>
      </c>
      <c r="C68" s="45">
        <f>+C56+C58+C60+C62+C64+C66</f>
        <v>47</v>
      </c>
      <c r="D68" s="45">
        <f aca="true" t="shared" si="11" ref="D68:S68">+D56+D58+D60+D62+D64+D66</f>
        <v>25</v>
      </c>
      <c r="E68" s="45">
        <f t="shared" si="11"/>
        <v>0</v>
      </c>
      <c r="F68" s="45">
        <f t="shared" si="11"/>
        <v>0</v>
      </c>
      <c r="G68" s="45">
        <f t="shared" si="11"/>
        <v>0</v>
      </c>
      <c r="H68" s="45">
        <f t="shared" si="11"/>
        <v>0</v>
      </c>
      <c r="I68" s="45">
        <f t="shared" si="11"/>
        <v>0</v>
      </c>
      <c r="J68" s="45">
        <f t="shared" si="11"/>
        <v>0</v>
      </c>
      <c r="K68" s="45">
        <f t="shared" si="11"/>
        <v>0</v>
      </c>
      <c r="L68" s="45">
        <f t="shared" si="11"/>
        <v>0</v>
      </c>
      <c r="M68" s="45">
        <f t="shared" si="11"/>
        <v>0</v>
      </c>
      <c r="N68" s="45">
        <f t="shared" si="11"/>
        <v>0</v>
      </c>
      <c r="O68" s="45">
        <f t="shared" si="11"/>
        <v>0</v>
      </c>
      <c r="P68" s="45">
        <f t="shared" si="11"/>
        <v>0</v>
      </c>
      <c r="Q68" s="68">
        <f t="shared" si="11"/>
        <v>47</v>
      </c>
      <c r="R68" s="68">
        <f t="shared" si="11"/>
        <v>25</v>
      </c>
      <c r="S68" s="68">
        <f t="shared" si="11"/>
        <v>72</v>
      </c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ht="23.25" customHeight="1">
      <c r="A69" s="268"/>
      <c r="B69" s="45" t="s">
        <v>42</v>
      </c>
      <c r="C69" s="45">
        <f>+C57+C59+C61+C63+C65+C67</f>
        <v>159</v>
      </c>
      <c r="D69" s="45">
        <f aca="true" t="shared" si="12" ref="D69:S69">+D57+D59+D61+D63+D65+D67</f>
        <v>60</v>
      </c>
      <c r="E69" s="45">
        <f t="shared" si="12"/>
        <v>0</v>
      </c>
      <c r="F69" s="45">
        <f t="shared" si="12"/>
        <v>0</v>
      </c>
      <c r="G69" s="45">
        <f t="shared" si="12"/>
        <v>0</v>
      </c>
      <c r="H69" s="45">
        <f t="shared" si="12"/>
        <v>0</v>
      </c>
      <c r="I69" s="45">
        <f t="shared" si="12"/>
        <v>0</v>
      </c>
      <c r="J69" s="45">
        <f t="shared" si="12"/>
        <v>0</v>
      </c>
      <c r="K69" s="45">
        <f t="shared" si="12"/>
        <v>0</v>
      </c>
      <c r="L69" s="45">
        <f t="shared" si="12"/>
        <v>0</v>
      </c>
      <c r="M69" s="45">
        <f t="shared" si="12"/>
        <v>0</v>
      </c>
      <c r="N69" s="45">
        <f t="shared" si="12"/>
        <v>0</v>
      </c>
      <c r="O69" s="45">
        <f t="shared" si="12"/>
        <v>0</v>
      </c>
      <c r="P69" s="45">
        <f t="shared" si="12"/>
        <v>0</v>
      </c>
      <c r="Q69" s="68">
        <f t="shared" si="12"/>
        <v>159</v>
      </c>
      <c r="R69" s="68">
        <f t="shared" si="12"/>
        <v>60</v>
      </c>
      <c r="S69" s="68">
        <f t="shared" si="12"/>
        <v>219</v>
      </c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ht="26.25">
      <c r="A70" s="268" t="s">
        <v>92</v>
      </c>
      <c r="B70" s="66" t="s">
        <v>1</v>
      </c>
      <c r="C70" s="45">
        <v>291</v>
      </c>
      <c r="D70" s="45">
        <v>146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68">
        <f aca="true" t="shared" si="13" ref="Q70:Q83">+C70+E70+G70+I70+K70+M70+O70</f>
        <v>291</v>
      </c>
      <c r="R70" s="68">
        <f aca="true" t="shared" si="14" ref="R70:R83">+D70+F70+H70+J70+L70+N70+P70</f>
        <v>146</v>
      </c>
      <c r="S70" s="68">
        <f aca="true" t="shared" si="15" ref="S70:S83">R70+Q70</f>
        <v>437</v>
      </c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</row>
    <row r="71" spans="1:47" ht="33.75" customHeight="1">
      <c r="A71" s="268"/>
      <c r="B71" s="66" t="s">
        <v>88</v>
      </c>
      <c r="C71" s="45">
        <v>891</v>
      </c>
      <c r="D71" s="45">
        <v>475</v>
      </c>
      <c r="E71" s="45">
        <v>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68">
        <f t="shared" si="13"/>
        <v>896</v>
      </c>
      <c r="R71" s="68">
        <f t="shared" si="14"/>
        <v>475</v>
      </c>
      <c r="S71" s="68">
        <f t="shared" si="15"/>
        <v>1371</v>
      </c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ht="21" customHeight="1">
      <c r="A72" s="268" t="s">
        <v>75</v>
      </c>
      <c r="B72" s="66" t="s">
        <v>1</v>
      </c>
      <c r="C72" s="45">
        <v>65</v>
      </c>
      <c r="D72" s="45">
        <v>66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68">
        <f t="shared" si="13"/>
        <v>65</v>
      </c>
      <c r="R72" s="68">
        <f t="shared" si="14"/>
        <v>66</v>
      </c>
      <c r="S72" s="68">
        <f t="shared" si="15"/>
        <v>131</v>
      </c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</row>
    <row r="73" spans="1:47" ht="17.25" customHeight="1">
      <c r="A73" s="268"/>
      <c r="B73" s="66" t="s">
        <v>42</v>
      </c>
      <c r="C73" s="45">
        <v>212</v>
      </c>
      <c r="D73" s="45">
        <v>222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68">
        <f t="shared" si="13"/>
        <v>212</v>
      </c>
      <c r="R73" s="68">
        <f t="shared" si="14"/>
        <v>222</v>
      </c>
      <c r="S73" s="68">
        <f t="shared" si="15"/>
        <v>434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</row>
    <row r="74" spans="1:47" ht="24.75" customHeight="1">
      <c r="A74" s="266" t="s">
        <v>93</v>
      </c>
      <c r="B74" s="45" t="s">
        <v>1</v>
      </c>
      <c r="C74" s="45">
        <v>82</v>
      </c>
      <c r="D74" s="45">
        <v>29</v>
      </c>
      <c r="E74" s="45">
        <v>0</v>
      </c>
      <c r="F74" s="45">
        <v>2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68">
        <f t="shared" si="13"/>
        <v>82</v>
      </c>
      <c r="R74" s="68">
        <f t="shared" si="14"/>
        <v>31</v>
      </c>
      <c r="S74" s="68">
        <f t="shared" si="15"/>
        <v>113</v>
      </c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ht="33.75" customHeight="1">
      <c r="A75" s="267"/>
      <c r="B75" s="66" t="s">
        <v>88</v>
      </c>
      <c r="C75" s="45">
        <v>242</v>
      </c>
      <c r="D75" s="45">
        <v>129</v>
      </c>
      <c r="E75" s="45">
        <v>1</v>
      </c>
      <c r="F75" s="45">
        <v>2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68">
        <f t="shared" si="13"/>
        <v>243</v>
      </c>
      <c r="R75" s="68">
        <f t="shared" si="14"/>
        <v>131</v>
      </c>
      <c r="S75" s="68">
        <f t="shared" si="15"/>
        <v>374</v>
      </c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</row>
    <row r="76" spans="1:47" ht="26.25" customHeight="1">
      <c r="A76" s="266" t="s">
        <v>94</v>
      </c>
      <c r="B76" s="66" t="s">
        <v>1</v>
      </c>
      <c r="C76" s="45">
        <v>17</v>
      </c>
      <c r="D76" s="45">
        <v>29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68">
        <f t="shared" si="13"/>
        <v>17</v>
      </c>
      <c r="R76" s="68">
        <f t="shared" si="14"/>
        <v>29</v>
      </c>
      <c r="S76" s="68">
        <f t="shared" si="15"/>
        <v>46</v>
      </c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ht="35.25" customHeight="1">
      <c r="A77" s="267"/>
      <c r="B77" s="66" t="s">
        <v>88</v>
      </c>
      <c r="C77" s="45">
        <v>36</v>
      </c>
      <c r="D77" s="45">
        <v>108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68">
        <f t="shared" si="13"/>
        <v>36</v>
      </c>
      <c r="R77" s="68">
        <f t="shared" si="14"/>
        <v>108</v>
      </c>
      <c r="S77" s="68">
        <f t="shared" si="15"/>
        <v>144</v>
      </c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</row>
    <row r="78" spans="1:47" ht="20.25" customHeight="1">
      <c r="A78" s="266" t="s">
        <v>95</v>
      </c>
      <c r="B78" s="45" t="s">
        <v>1</v>
      </c>
      <c r="C78" s="45">
        <v>19</v>
      </c>
      <c r="D78" s="45">
        <v>10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68">
        <f t="shared" si="13"/>
        <v>19</v>
      </c>
      <c r="R78" s="68">
        <f t="shared" si="14"/>
        <v>10</v>
      </c>
      <c r="S78" s="68">
        <f t="shared" si="15"/>
        <v>29</v>
      </c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ht="21" customHeight="1">
      <c r="A79" s="267"/>
      <c r="B79" s="45" t="s">
        <v>88</v>
      </c>
      <c r="C79" s="45">
        <v>74</v>
      </c>
      <c r="D79" s="45">
        <v>75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68">
        <f t="shared" si="13"/>
        <v>74</v>
      </c>
      <c r="R79" s="68">
        <f t="shared" si="14"/>
        <v>75</v>
      </c>
      <c r="S79" s="68">
        <f t="shared" si="15"/>
        <v>149</v>
      </c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</row>
    <row r="80" spans="1:47" ht="23.25" customHeight="1">
      <c r="A80" s="266" t="s">
        <v>96</v>
      </c>
      <c r="B80" s="66" t="s">
        <v>1</v>
      </c>
      <c r="C80" s="45">
        <v>12</v>
      </c>
      <c r="D80" s="45">
        <v>11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68">
        <f t="shared" si="13"/>
        <v>12</v>
      </c>
      <c r="R80" s="68">
        <f t="shared" si="14"/>
        <v>11</v>
      </c>
      <c r="S80" s="68">
        <f t="shared" si="15"/>
        <v>23</v>
      </c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</row>
    <row r="81" spans="1:47" ht="24" customHeight="1">
      <c r="A81" s="267"/>
      <c r="B81" s="66" t="s">
        <v>88</v>
      </c>
      <c r="C81" s="45">
        <v>33</v>
      </c>
      <c r="D81" s="45">
        <v>24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68">
        <f t="shared" si="13"/>
        <v>33</v>
      </c>
      <c r="R81" s="68">
        <f t="shared" si="14"/>
        <v>24</v>
      </c>
      <c r="S81" s="68">
        <f t="shared" si="15"/>
        <v>57</v>
      </c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ht="23.25" customHeight="1">
      <c r="A82" s="266" t="s">
        <v>97</v>
      </c>
      <c r="B82" s="66" t="s">
        <v>1</v>
      </c>
      <c r="C82" s="45">
        <v>91</v>
      </c>
      <c r="D82" s="45">
        <v>23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68">
        <f t="shared" si="13"/>
        <v>91</v>
      </c>
      <c r="R82" s="68">
        <f t="shared" si="14"/>
        <v>23</v>
      </c>
      <c r="S82" s="68">
        <f t="shared" si="15"/>
        <v>114</v>
      </c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</row>
    <row r="83" spans="1:47" ht="36" customHeight="1">
      <c r="A83" s="267"/>
      <c r="B83" s="66" t="s">
        <v>88</v>
      </c>
      <c r="C83" s="45">
        <v>656</v>
      </c>
      <c r="D83" s="45">
        <v>333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68">
        <f t="shared" si="13"/>
        <v>656</v>
      </c>
      <c r="R83" s="68">
        <f t="shared" si="14"/>
        <v>333</v>
      </c>
      <c r="S83" s="68">
        <f t="shared" si="15"/>
        <v>989</v>
      </c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</row>
    <row r="84" spans="1:47" ht="26.25">
      <c r="A84" s="270" t="s">
        <v>366</v>
      </c>
      <c r="B84" s="270"/>
      <c r="C84" s="68">
        <f>+C18+C24+C42+C54+C68+C70+C72+C74+C76+C78+C80+C82</f>
        <v>991</v>
      </c>
      <c r="D84" s="68">
        <f aca="true" t="shared" si="16" ref="D84:S84">+D18+D24+D42+D54+D68+D70+D72+D74+D76+D78+D80+D82</f>
        <v>547</v>
      </c>
      <c r="E84" s="68">
        <f t="shared" si="16"/>
        <v>2</v>
      </c>
      <c r="F84" s="68">
        <f t="shared" si="16"/>
        <v>3</v>
      </c>
      <c r="G84" s="68">
        <f t="shared" si="16"/>
        <v>0</v>
      </c>
      <c r="H84" s="68">
        <f t="shared" si="16"/>
        <v>0</v>
      </c>
      <c r="I84" s="68">
        <f t="shared" si="16"/>
        <v>0</v>
      </c>
      <c r="J84" s="68">
        <f t="shared" si="16"/>
        <v>0</v>
      </c>
      <c r="K84" s="68">
        <f t="shared" si="16"/>
        <v>0</v>
      </c>
      <c r="L84" s="68">
        <f t="shared" si="16"/>
        <v>0</v>
      </c>
      <c r="M84" s="68">
        <f t="shared" si="16"/>
        <v>0</v>
      </c>
      <c r="N84" s="68">
        <f t="shared" si="16"/>
        <v>0</v>
      </c>
      <c r="O84" s="68">
        <f t="shared" si="16"/>
        <v>0</v>
      </c>
      <c r="P84" s="68">
        <f t="shared" si="16"/>
        <v>0</v>
      </c>
      <c r="Q84" s="68">
        <f t="shared" si="16"/>
        <v>993</v>
      </c>
      <c r="R84" s="68">
        <f t="shared" si="16"/>
        <v>550</v>
      </c>
      <c r="S84" s="68">
        <f t="shared" si="16"/>
        <v>1543</v>
      </c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</row>
    <row r="85" spans="1:47" ht="26.25">
      <c r="A85" s="270" t="s">
        <v>98</v>
      </c>
      <c r="B85" s="270"/>
      <c r="C85" s="68">
        <f>+C19+C25+C43+C55+C69+C71+C73+C75+C77+C79+C81+C83</f>
        <v>3547</v>
      </c>
      <c r="D85" s="68">
        <f aca="true" t="shared" si="17" ref="D85:S85">+D19+D25+D43+D55+D69+D71+D73+D75+D77+D79+D81+D83</f>
        <v>2165</v>
      </c>
      <c r="E85" s="68">
        <f t="shared" si="17"/>
        <v>9</v>
      </c>
      <c r="F85" s="68">
        <f t="shared" si="17"/>
        <v>8</v>
      </c>
      <c r="G85" s="68">
        <f t="shared" si="17"/>
        <v>0</v>
      </c>
      <c r="H85" s="68">
        <f t="shared" si="17"/>
        <v>1</v>
      </c>
      <c r="I85" s="68">
        <f t="shared" si="17"/>
        <v>0</v>
      </c>
      <c r="J85" s="68">
        <f t="shared" si="17"/>
        <v>0</v>
      </c>
      <c r="K85" s="68">
        <f t="shared" si="17"/>
        <v>0</v>
      </c>
      <c r="L85" s="68">
        <f t="shared" si="17"/>
        <v>1</v>
      </c>
      <c r="M85" s="68">
        <f t="shared" si="17"/>
        <v>2</v>
      </c>
      <c r="N85" s="68">
        <f t="shared" si="17"/>
        <v>0</v>
      </c>
      <c r="O85" s="68">
        <f t="shared" si="17"/>
        <v>0</v>
      </c>
      <c r="P85" s="68">
        <f t="shared" si="17"/>
        <v>0</v>
      </c>
      <c r="Q85" s="68">
        <f t="shared" si="17"/>
        <v>3558</v>
      </c>
      <c r="R85" s="68">
        <f t="shared" si="17"/>
        <v>2175</v>
      </c>
      <c r="S85" s="68">
        <f t="shared" si="17"/>
        <v>5733</v>
      </c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</row>
    <row r="86" spans="20:47" ht="26.25"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</row>
    <row r="87" spans="1:47" ht="26.25">
      <c r="A87" s="269" t="s">
        <v>383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</row>
    <row r="88" spans="1:47" ht="20.25" customHeight="1">
      <c r="A88" s="273" t="s">
        <v>57</v>
      </c>
      <c r="B88" s="274"/>
      <c r="C88" s="270" t="s">
        <v>50</v>
      </c>
      <c r="D88" s="270"/>
      <c r="E88" s="270" t="s">
        <v>83</v>
      </c>
      <c r="F88" s="270"/>
      <c r="G88" s="270" t="s">
        <v>84</v>
      </c>
      <c r="H88" s="270"/>
      <c r="I88" s="271" t="s">
        <v>99</v>
      </c>
      <c r="J88" s="272"/>
      <c r="K88" s="271" t="s">
        <v>33</v>
      </c>
      <c r="L88" s="272"/>
      <c r="M88" s="270" t="s">
        <v>5</v>
      </c>
      <c r="N88" s="270"/>
      <c r="O88" s="68" t="s">
        <v>87</v>
      </c>
      <c r="P88" s="68"/>
      <c r="Q88" s="270" t="s">
        <v>0</v>
      </c>
      <c r="R88" s="270"/>
      <c r="S88" s="270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ht="20.25" customHeight="1">
      <c r="A89" s="275"/>
      <c r="B89" s="276"/>
      <c r="C89" s="68" t="s">
        <v>37</v>
      </c>
      <c r="D89" s="68" t="s">
        <v>38</v>
      </c>
      <c r="E89" s="68" t="s">
        <v>37</v>
      </c>
      <c r="F89" s="68" t="s">
        <v>38</v>
      </c>
      <c r="G89" s="68" t="s">
        <v>37</v>
      </c>
      <c r="H89" s="68" t="s">
        <v>38</v>
      </c>
      <c r="I89" s="68" t="s">
        <v>37</v>
      </c>
      <c r="J89" s="68" t="s">
        <v>38</v>
      </c>
      <c r="K89" s="68" t="s">
        <v>37</v>
      </c>
      <c r="L89" s="68" t="s">
        <v>38</v>
      </c>
      <c r="M89" s="68" t="s">
        <v>37</v>
      </c>
      <c r="N89" s="68" t="s">
        <v>38</v>
      </c>
      <c r="O89" s="68" t="s">
        <v>37</v>
      </c>
      <c r="P89" s="68" t="s">
        <v>38</v>
      </c>
      <c r="Q89" s="68" t="s">
        <v>37</v>
      </c>
      <c r="R89" s="68" t="s">
        <v>38</v>
      </c>
      <c r="S89" s="68" t="s">
        <v>16</v>
      </c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ht="26.25">
      <c r="A90" s="266" t="s">
        <v>176</v>
      </c>
      <c r="B90" s="45" t="s">
        <v>1</v>
      </c>
      <c r="C90" s="45">
        <v>5</v>
      </c>
      <c r="D90" s="45">
        <v>2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68">
        <f>+C90+E90+G90+I90+K90+M90+O90</f>
        <v>5</v>
      </c>
      <c r="R90" s="68">
        <f>+D90+F90+H90+J90+L90+N90+P90</f>
        <v>2</v>
      </c>
      <c r="S90" s="68">
        <f>R90+Q90</f>
        <v>7</v>
      </c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ht="26.25">
      <c r="A91" s="267"/>
      <c r="B91" s="45" t="s">
        <v>42</v>
      </c>
      <c r="C91" s="45">
        <v>14</v>
      </c>
      <c r="D91" s="45">
        <v>6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68">
        <f aca="true" t="shared" si="18" ref="Q91:Q153">+C91+E91+G91+I91+K91+M91+O91</f>
        <v>14</v>
      </c>
      <c r="R91" s="68">
        <f aca="true" t="shared" si="19" ref="R91:R153">+D91+F91+H91+J91+L91+N91+P91</f>
        <v>6</v>
      </c>
      <c r="S91" s="68">
        <f aca="true" t="shared" si="20" ref="S91:S153">R91+Q91</f>
        <v>20</v>
      </c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ht="23.25" customHeight="1">
      <c r="A92" s="266" t="s">
        <v>63</v>
      </c>
      <c r="B92" s="45" t="s">
        <v>1</v>
      </c>
      <c r="C92" s="45">
        <v>5</v>
      </c>
      <c r="D92" s="45">
        <v>1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68">
        <f t="shared" si="18"/>
        <v>5</v>
      </c>
      <c r="R92" s="68">
        <f t="shared" si="19"/>
        <v>1</v>
      </c>
      <c r="S92" s="68">
        <f t="shared" si="20"/>
        <v>6</v>
      </c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</row>
    <row r="93" spans="1:47" ht="20.25" customHeight="1">
      <c r="A93" s="267"/>
      <c r="B93" s="45" t="s">
        <v>42</v>
      </c>
      <c r="C93" s="45">
        <v>15</v>
      </c>
      <c r="D93" s="45">
        <v>2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68">
        <f t="shared" si="18"/>
        <v>15</v>
      </c>
      <c r="R93" s="68">
        <f t="shared" si="19"/>
        <v>2</v>
      </c>
      <c r="S93" s="68">
        <f t="shared" si="20"/>
        <v>17</v>
      </c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</row>
    <row r="94" spans="1:47" ht="22.5" customHeight="1">
      <c r="A94" s="266" t="s">
        <v>177</v>
      </c>
      <c r="B94" s="45" t="s">
        <v>1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68">
        <f t="shared" si="18"/>
        <v>0</v>
      </c>
      <c r="R94" s="68">
        <f t="shared" si="19"/>
        <v>0</v>
      </c>
      <c r="S94" s="68">
        <f t="shared" si="20"/>
        <v>0</v>
      </c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</row>
    <row r="95" spans="1:47" ht="19.5" customHeight="1">
      <c r="A95" s="267"/>
      <c r="B95" s="45" t="s">
        <v>42</v>
      </c>
      <c r="C95" s="45">
        <v>3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68">
        <f t="shared" si="18"/>
        <v>3</v>
      </c>
      <c r="R95" s="68">
        <f t="shared" si="19"/>
        <v>0</v>
      </c>
      <c r="S95" s="68">
        <f t="shared" si="20"/>
        <v>3</v>
      </c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</row>
    <row r="96" spans="1:47" ht="21.75" customHeight="1">
      <c r="A96" s="266" t="s">
        <v>178</v>
      </c>
      <c r="B96" s="45" t="s">
        <v>1</v>
      </c>
      <c r="C96" s="45">
        <v>5</v>
      </c>
      <c r="D96" s="45">
        <v>5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68">
        <f t="shared" si="18"/>
        <v>5</v>
      </c>
      <c r="R96" s="68">
        <f t="shared" si="19"/>
        <v>5</v>
      </c>
      <c r="S96" s="68">
        <f t="shared" si="20"/>
        <v>10</v>
      </c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</row>
    <row r="97" spans="1:47" ht="15" customHeight="1">
      <c r="A97" s="267"/>
      <c r="B97" s="45" t="s">
        <v>42</v>
      </c>
      <c r="C97" s="45">
        <v>14</v>
      </c>
      <c r="D97" s="45">
        <v>10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68">
        <f t="shared" si="18"/>
        <v>14</v>
      </c>
      <c r="R97" s="68">
        <f t="shared" si="19"/>
        <v>10</v>
      </c>
      <c r="S97" s="68">
        <f t="shared" si="20"/>
        <v>24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</row>
    <row r="98" spans="1:47" ht="24" customHeight="1">
      <c r="A98" s="266" t="s">
        <v>179</v>
      </c>
      <c r="B98" s="45" t="s">
        <v>1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68">
        <f t="shared" si="18"/>
        <v>0</v>
      </c>
      <c r="R98" s="68">
        <f t="shared" si="19"/>
        <v>0</v>
      </c>
      <c r="S98" s="68">
        <f t="shared" si="20"/>
        <v>0</v>
      </c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ht="19.5" customHeight="1">
      <c r="A99" s="267"/>
      <c r="B99" s="45" t="s">
        <v>42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68">
        <f t="shared" si="18"/>
        <v>0</v>
      </c>
      <c r="R99" s="68">
        <f t="shared" si="19"/>
        <v>0</v>
      </c>
      <c r="S99" s="68">
        <f t="shared" si="20"/>
        <v>0</v>
      </c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</row>
    <row r="100" spans="1:47" ht="21" customHeight="1">
      <c r="A100" s="266" t="s">
        <v>106</v>
      </c>
      <c r="B100" s="45" t="s">
        <v>1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68">
        <f t="shared" si="18"/>
        <v>0</v>
      </c>
      <c r="R100" s="68">
        <f t="shared" si="19"/>
        <v>0</v>
      </c>
      <c r="S100" s="68">
        <f t="shared" si="20"/>
        <v>0</v>
      </c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ht="26.25">
      <c r="A101" s="267"/>
      <c r="B101" s="45" t="s">
        <v>42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68">
        <f t="shared" si="18"/>
        <v>0</v>
      </c>
      <c r="R101" s="68">
        <f t="shared" si="19"/>
        <v>0</v>
      </c>
      <c r="S101" s="68">
        <f t="shared" si="20"/>
        <v>0</v>
      </c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</row>
    <row r="102" spans="1:47" ht="18.75" customHeight="1">
      <c r="A102" s="266" t="s">
        <v>61</v>
      </c>
      <c r="B102" s="45" t="s">
        <v>1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68">
        <f t="shared" si="18"/>
        <v>0</v>
      </c>
      <c r="R102" s="68">
        <f t="shared" si="19"/>
        <v>0</v>
      </c>
      <c r="S102" s="68">
        <f t="shared" si="20"/>
        <v>0</v>
      </c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</row>
    <row r="103" spans="1:47" ht="20.25" customHeight="1">
      <c r="A103" s="267"/>
      <c r="B103" s="45" t="s">
        <v>42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68">
        <f t="shared" si="18"/>
        <v>0</v>
      </c>
      <c r="R103" s="68">
        <f t="shared" si="19"/>
        <v>0</v>
      </c>
      <c r="S103" s="68">
        <f t="shared" si="20"/>
        <v>0</v>
      </c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</row>
    <row r="104" spans="1:47" ht="21" customHeight="1">
      <c r="A104" s="266" t="s">
        <v>64</v>
      </c>
      <c r="B104" s="45" t="s">
        <v>1</v>
      </c>
      <c r="C104" s="45">
        <f>+C90+C92+C94+C96+C98+C100+C102</f>
        <v>15</v>
      </c>
      <c r="D104" s="45">
        <f aca="true" t="shared" si="21" ref="D104:S104">+D90+D92+D94+D96+D98+D100+D102</f>
        <v>8</v>
      </c>
      <c r="E104" s="45">
        <f t="shared" si="21"/>
        <v>0</v>
      </c>
      <c r="F104" s="45">
        <f t="shared" si="21"/>
        <v>0</v>
      </c>
      <c r="G104" s="45">
        <f t="shared" si="21"/>
        <v>0</v>
      </c>
      <c r="H104" s="45">
        <f t="shared" si="21"/>
        <v>0</v>
      </c>
      <c r="I104" s="45">
        <f t="shared" si="21"/>
        <v>0</v>
      </c>
      <c r="J104" s="45">
        <f t="shared" si="21"/>
        <v>0</v>
      </c>
      <c r="K104" s="45">
        <f t="shared" si="21"/>
        <v>0</v>
      </c>
      <c r="L104" s="45">
        <f t="shared" si="21"/>
        <v>0</v>
      </c>
      <c r="M104" s="45">
        <f t="shared" si="21"/>
        <v>0</v>
      </c>
      <c r="N104" s="45">
        <f t="shared" si="21"/>
        <v>0</v>
      </c>
      <c r="O104" s="45">
        <f t="shared" si="21"/>
        <v>0</v>
      </c>
      <c r="P104" s="45">
        <f t="shared" si="21"/>
        <v>0</v>
      </c>
      <c r="Q104" s="68">
        <f t="shared" si="21"/>
        <v>15</v>
      </c>
      <c r="R104" s="68">
        <f t="shared" si="21"/>
        <v>8</v>
      </c>
      <c r="S104" s="68">
        <f t="shared" si="21"/>
        <v>23</v>
      </c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</row>
    <row r="105" spans="1:47" ht="21.75" customHeight="1">
      <c r="A105" s="267"/>
      <c r="B105" s="45" t="s">
        <v>42</v>
      </c>
      <c r="C105" s="45">
        <f>+C91+C93+C95+C97+C99+C101+C103</f>
        <v>46</v>
      </c>
      <c r="D105" s="45">
        <f aca="true" t="shared" si="22" ref="D105:S105">+D91+D93+D95+D97+D99+D101+D103</f>
        <v>18</v>
      </c>
      <c r="E105" s="45">
        <f t="shared" si="22"/>
        <v>0</v>
      </c>
      <c r="F105" s="45">
        <f t="shared" si="22"/>
        <v>0</v>
      </c>
      <c r="G105" s="45">
        <f t="shared" si="22"/>
        <v>0</v>
      </c>
      <c r="H105" s="45">
        <f t="shared" si="22"/>
        <v>0</v>
      </c>
      <c r="I105" s="45">
        <f t="shared" si="22"/>
        <v>0</v>
      </c>
      <c r="J105" s="45">
        <f t="shared" si="22"/>
        <v>0</v>
      </c>
      <c r="K105" s="45">
        <f t="shared" si="22"/>
        <v>0</v>
      </c>
      <c r="L105" s="45">
        <f t="shared" si="22"/>
        <v>0</v>
      </c>
      <c r="M105" s="45">
        <f t="shared" si="22"/>
        <v>0</v>
      </c>
      <c r="N105" s="45">
        <f t="shared" si="22"/>
        <v>0</v>
      </c>
      <c r="O105" s="45">
        <f t="shared" si="22"/>
        <v>0</v>
      </c>
      <c r="P105" s="45">
        <f t="shared" si="22"/>
        <v>0</v>
      </c>
      <c r="Q105" s="68">
        <f t="shared" si="22"/>
        <v>46</v>
      </c>
      <c r="R105" s="68">
        <f t="shared" si="22"/>
        <v>18</v>
      </c>
      <c r="S105" s="68">
        <f t="shared" si="22"/>
        <v>64</v>
      </c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</row>
    <row r="106" spans="1:47" ht="26.25">
      <c r="A106" s="266" t="s">
        <v>145</v>
      </c>
      <c r="B106" s="45" t="s">
        <v>1</v>
      </c>
      <c r="C106" s="45">
        <v>5</v>
      </c>
      <c r="D106" s="45">
        <v>3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68">
        <f t="shared" si="18"/>
        <v>5</v>
      </c>
      <c r="R106" s="68">
        <f t="shared" si="19"/>
        <v>3</v>
      </c>
      <c r="S106" s="68">
        <f t="shared" si="20"/>
        <v>8</v>
      </c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</row>
    <row r="107" spans="1:47" ht="18" customHeight="1">
      <c r="A107" s="267"/>
      <c r="B107" s="45" t="s">
        <v>42</v>
      </c>
      <c r="C107" s="45">
        <v>25</v>
      </c>
      <c r="D107" s="45">
        <v>9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68">
        <f t="shared" si="18"/>
        <v>25</v>
      </c>
      <c r="R107" s="68">
        <f t="shared" si="19"/>
        <v>9</v>
      </c>
      <c r="S107" s="68">
        <f t="shared" si="20"/>
        <v>34</v>
      </c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</row>
    <row r="108" spans="1:47" ht="26.25">
      <c r="A108" s="266" t="s">
        <v>146</v>
      </c>
      <c r="B108" s="45" t="s">
        <v>1</v>
      </c>
      <c r="C108" s="45">
        <v>0</v>
      </c>
      <c r="D108" s="45">
        <v>6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1</v>
      </c>
      <c r="M108" s="45">
        <v>0</v>
      </c>
      <c r="N108" s="45">
        <v>0</v>
      </c>
      <c r="O108" s="45">
        <v>0</v>
      </c>
      <c r="P108" s="45">
        <v>0</v>
      </c>
      <c r="Q108" s="68">
        <f t="shared" si="18"/>
        <v>0</v>
      </c>
      <c r="R108" s="68">
        <f t="shared" si="19"/>
        <v>7</v>
      </c>
      <c r="S108" s="68">
        <f t="shared" si="20"/>
        <v>7</v>
      </c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</row>
    <row r="109" spans="1:47" ht="19.5" customHeight="1">
      <c r="A109" s="267"/>
      <c r="B109" s="45" t="s">
        <v>42</v>
      </c>
      <c r="C109" s="45">
        <v>0</v>
      </c>
      <c r="D109" s="45">
        <v>33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68">
        <f t="shared" si="18"/>
        <v>0</v>
      </c>
      <c r="R109" s="68">
        <f t="shared" si="19"/>
        <v>33</v>
      </c>
      <c r="S109" s="68">
        <f t="shared" si="20"/>
        <v>33</v>
      </c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</row>
    <row r="110" spans="1:47" ht="21.75" customHeight="1">
      <c r="A110" s="266" t="s">
        <v>147</v>
      </c>
      <c r="B110" s="45" t="s">
        <v>1</v>
      </c>
      <c r="C110" s="45">
        <f>+C106+C108</f>
        <v>5</v>
      </c>
      <c r="D110" s="45">
        <f aca="true" t="shared" si="23" ref="D110:S110">+D106+D108</f>
        <v>9</v>
      </c>
      <c r="E110" s="45">
        <f t="shared" si="23"/>
        <v>0</v>
      </c>
      <c r="F110" s="45">
        <f t="shared" si="23"/>
        <v>0</v>
      </c>
      <c r="G110" s="45">
        <f t="shared" si="23"/>
        <v>0</v>
      </c>
      <c r="H110" s="45">
        <f t="shared" si="23"/>
        <v>0</v>
      </c>
      <c r="I110" s="45">
        <f t="shared" si="23"/>
        <v>0</v>
      </c>
      <c r="J110" s="45">
        <f t="shared" si="23"/>
        <v>0</v>
      </c>
      <c r="K110" s="45">
        <f t="shared" si="23"/>
        <v>0</v>
      </c>
      <c r="L110" s="45">
        <f t="shared" si="23"/>
        <v>1</v>
      </c>
      <c r="M110" s="45">
        <f t="shared" si="23"/>
        <v>0</v>
      </c>
      <c r="N110" s="45">
        <f t="shared" si="23"/>
        <v>0</v>
      </c>
      <c r="O110" s="45">
        <f t="shared" si="23"/>
        <v>0</v>
      </c>
      <c r="P110" s="45">
        <f t="shared" si="23"/>
        <v>0</v>
      </c>
      <c r="Q110" s="68">
        <f t="shared" si="23"/>
        <v>5</v>
      </c>
      <c r="R110" s="68">
        <f t="shared" si="23"/>
        <v>10</v>
      </c>
      <c r="S110" s="68">
        <f t="shared" si="23"/>
        <v>15</v>
      </c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</row>
    <row r="111" spans="1:47" ht="18" customHeight="1">
      <c r="A111" s="267"/>
      <c r="B111" s="45" t="s">
        <v>42</v>
      </c>
      <c r="C111" s="45">
        <f>+C107+C109</f>
        <v>25</v>
      </c>
      <c r="D111" s="45">
        <f aca="true" t="shared" si="24" ref="D111:S111">+D107+D109</f>
        <v>42</v>
      </c>
      <c r="E111" s="45">
        <f t="shared" si="24"/>
        <v>0</v>
      </c>
      <c r="F111" s="45">
        <f t="shared" si="24"/>
        <v>0</v>
      </c>
      <c r="G111" s="45">
        <f t="shared" si="24"/>
        <v>0</v>
      </c>
      <c r="H111" s="45">
        <f t="shared" si="24"/>
        <v>0</v>
      </c>
      <c r="I111" s="45">
        <f t="shared" si="24"/>
        <v>0</v>
      </c>
      <c r="J111" s="45">
        <f t="shared" si="24"/>
        <v>0</v>
      </c>
      <c r="K111" s="45">
        <f t="shared" si="24"/>
        <v>0</v>
      </c>
      <c r="L111" s="45">
        <f t="shared" si="24"/>
        <v>0</v>
      </c>
      <c r="M111" s="45">
        <f t="shared" si="24"/>
        <v>0</v>
      </c>
      <c r="N111" s="45">
        <f t="shared" si="24"/>
        <v>0</v>
      </c>
      <c r="O111" s="45">
        <f t="shared" si="24"/>
        <v>0</v>
      </c>
      <c r="P111" s="45">
        <f t="shared" si="24"/>
        <v>0</v>
      </c>
      <c r="Q111" s="68">
        <f t="shared" si="24"/>
        <v>25</v>
      </c>
      <c r="R111" s="68">
        <f t="shared" si="24"/>
        <v>42</v>
      </c>
      <c r="S111" s="68">
        <f t="shared" si="24"/>
        <v>67</v>
      </c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</row>
    <row r="112" spans="1:47" ht="26.25">
      <c r="A112" s="268" t="s">
        <v>169</v>
      </c>
      <c r="B112" s="45" t="s">
        <v>1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68">
        <f t="shared" si="18"/>
        <v>0</v>
      </c>
      <c r="R112" s="68">
        <f t="shared" si="19"/>
        <v>0</v>
      </c>
      <c r="S112" s="68">
        <f t="shared" si="20"/>
        <v>0</v>
      </c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</row>
    <row r="113" spans="1:47" ht="19.5" customHeight="1">
      <c r="A113" s="268"/>
      <c r="B113" s="45" t="s">
        <v>42</v>
      </c>
      <c r="C113" s="45">
        <v>2</v>
      </c>
      <c r="D113" s="45">
        <v>1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68">
        <f t="shared" si="18"/>
        <v>2</v>
      </c>
      <c r="R113" s="68">
        <f t="shared" si="19"/>
        <v>1</v>
      </c>
      <c r="S113" s="68">
        <f t="shared" si="20"/>
        <v>3</v>
      </c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</row>
    <row r="114" spans="1:47" ht="22.5" customHeight="1">
      <c r="A114" s="268" t="s">
        <v>52</v>
      </c>
      <c r="B114" s="45" t="s">
        <v>1</v>
      </c>
      <c r="C114" s="45">
        <v>2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68">
        <f t="shared" si="18"/>
        <v>2</v>
      </c>
      <c r="R114" s="68">
        <f t="shared" si="19"/>
        <v>0</v>
      </c>
      <c r="S114" s="68">
        <f t="shared" si="20"/>
        <v>2</v>
      </c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</row>
    <row r="115" spans="1:47" ht="17.25" customHeight="1">
      <c r="A115" s="268"/>
      <c r="B115" s="45" t="s">
        <v>42</v>
      </c>
      <c r="C115" s="45">
        <v>12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68">
        <f t="shared" si="18"/>
        <v>12</v>
      </c>
      <c r="R115" s="68">
        <f t="shared" si="19"/>
        <v>0</v>
      </c>
      <c r="S115" s="68">
        <f t="shared" si="20"/>
        <v>12</v>
      </c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</row>
    <row r="116" spans="1:47" ht="21.75" customHeight="1">
      <c r="A116" s="268" t="s">
        <v>170</v>
      </c>
      <c r="B116" s="45" t="s">
        <v>1</v>
      </c>
      <c r="C116" s="45">
        <v>1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68">
        <f t="shared" si="18"/>
        <v>1</v>
      </c>
      <c r="R116" s="68">
        <f t="shared" si="19"/>
        <v>0</v>
      </c>
      <c r="S116" s="68">
        <f t="shared" si="20"/>
        <v>1</v>
      </c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</row>
    <row r="117" spans="1:47" ht="19.5" customHeight="1">
      <c r="A117" s="268"/>
      <c r="B117" s="45" t="s">
        <v>42</v>
      </c>
      <c r="C117" s="45">
        <v>4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68">
        <f t="shared" si="18"/>
        <v>4</v>
      </c>
      <c r="R117" s="68">
        <f t="shared" si="19"/>
        <v>0</v>
      </c>
      <c r="S117" s="68">
        <f t="shared" si="20"/>
        <v>4</v>
      </c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</row>
    <row r="118" spans="1:47" ht="20.25" customHeight="1">
      <c r="A118" s="266" t="s">
        <v>171</v>
      </c>
      <c r="B118" s="45" t="s">
        <v>1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68">
        <f t="shared" si="18"/>
        <v>0</v>
      </c>
      <c r="R118" s="68">
        <f t="shared" si="19"/>
        <v>0</v>
      </c>
      <c r="S118" s="68">
        <f t="shared" si="20"/>
        <v>0</v>
      </c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</row>
    <row r="119" spans="1:47" ht="16.5" customHeight="1">
      <c r="A119" s="267"/>
      <c r="B119" s="45" t="s">
        <v>42</v>
      </c>
      <c r="C119" s="45">
        <v>6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68">
        <f t="shared" si="18"/>
        <v>6</v>
      </c>
      <c r="R119" s="68">
        <f t="shared" si="19"/>
        <v>0</v>
      </c>
      <c r="S119" s="68">
        <f t="shared" si="20"/>
        <v>6</v>
      </c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</row>
    <row r="120" spans="1:47" ht="20.25" customHeight="1">
      <c r="A120" s="266" t="s">
        <v>172</v>
      </c>
      <c r="B120" s="45" t="s">
        <v>1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68">
        <f t="shared" si="18"/>
        <v>0</v>
      </c>
      <c r="R120" s="68">
        <f t="shared" si="19"/>
        <v>0</v>
      </c>
      <c r="S120" s="68">
        <f t="shared" si="20"/>
        <v>0</v>
      </c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</row>
    <row r="121" spans="1:47" ht="18" customHeight="1">
      <c r="A121" s="267"/>
      <c r="B121" s="45" t="s">
        <v>42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68">
        <f t="shared" si="18"/>
        <v>0</v>
      </c>
      <c r="R121" s="68">
        <f t="shared" si="19"/>
        <v>0</v>
      </c>
      <c r="S121" s="68">
        <f t="shared" si="20"/>
        <v>0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</row>
    <row r="122" spans="1:47" ht="23.25" customHeight="1">
      <c r="A122" s="266" t="s">
        <v>173</v>
      </c>
      <c r="B122" s="45" t="s">
        <v>1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68">
        <f t="shared" si="18"/>
        <v>0</v>
      </c>
      <c r="R122" s="68">
        <f t="shared" si="19"/>
        <v>0</v>
      </c>
      <c r="S122" s="68">
        <f t="shared" si="20"/>
        <v>0</v>
      </c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</row>
    <row r="123" spans="1:47" ht="15" customHeight="1">
      <c r="A123" s="267"/>
      <c r="B123" s="45" t="s">
        <v>42</v>
      </c>
      <c r="C123" s="45">
        <v>2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68">
        <f t="shared" si="18"/>
        <v>2</v>
      </c>
      <c r="R123" s="68">
        <f t="shared" si="19"/>
        <v>0</v>
      </c>
      <c r="S123" s="68">
        <f t="shared" si="20"/>
        <v>2</v>
      </c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</row>
    <row r="124" spans="1:19" ht="18.75" customHeight="1">
      <c r="A124" s="266" t="s">
        <v>174</v>
      </c>
      <c r="B124" s="45" t="s">
        <v>1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68">
        <f t="shared" si="18"/>
        <v>0</v>
      </c>
      <c r="R124" s="68">
        <f t="shared" si="19"/>
        <v>0</v>
      </c>
      <c r="S124" s="68">
        <f t="shared" si="20"/>
        <v>0</v>
      </c>
    </row>
    <row r="125" spans="1:19" ht="19.5" customHeight="1">
      <c r="A125" s="267"/>
      <c r="B125" s="45" t="s">
        <v>42</v>
      </c>
      <c r="C125" s="45">
        <v>5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68">
        <f t="shared" si="18"/>
        <v>5</v>
      </c>
      <c r="R125" s="68">
        <f t="shared" si="19"/>
        <v>0</v>
      </c>
      <c r="S125" s="68">
        <f t="shared" si="20"/>
        <v>5</v>
      </c>
    </row>
    <row r="126" spans="1:19" ht="18" customHeight="1">
      <c r="A126" s="268" t="s">
        <v>51</v>
      </c>
      <c r="B126" s="45" t="s">
        <v>1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68">
        <f t="shared" si="18"/>
        <v>0</v>
      </c>
      <c r="R126" s="68">
        <f t="shared" si="19"/>
        <v>0</v>
      </c>
      <c r="S126" s="68">
        <f t="shared" si="20"/>
        <v>0</v>
      </c>
    </row>
    <row r="127" spans="1:19" ht="19.5" customHeight="1">
      <c r="A127" s="268"/>
      <c r="B127" s="45" t="s">
        <v>42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68">
        <f t="shared" si="18"/>
        <v>0</v>
      </c>
      <c r="R127" s="68">
        <f t="shared" si="19"/>
        <v>0</v>
      </c>
      <c r="S127" s="68">
        <f t="shared" si="20"/>
        <v>0</v>
      </c>
    </row>
    <row r="128" spans="1:47" ht="20.25" customHeight="1">
      <c r="A128" s="266" t="s">
        <v>175</v>
      </c>
      <c r="B128" s="45" t="s">
        <v>1</v>
      </c>
      <c r="C128" s="45">
        <f>+C112+C114+C116+C118+C120+C122+C124+C126</f>
        <v>3</v>
      </c>
      <c r="D128" s="45">
        <f aca="true" t="shared" si="25" ref="D128:S128">+D112+D114+D116+D118+D120+D122+D124+D126</f>
        <v>0</v>
      </c>
      <c r="E128" s="45">
        <f t="shared" si="25"/>
        <v>0</v>
      </c>
      <c r="F128" s="45">
        <f t="shared" si="25"/>
        <v>0</v>
      </c>
      <c r="G128" s="45">
        <f t="shared" si="25"/>
        <v>0</v>
      </c>
      <c r="H128" s="45">
        <f t="shared" si="25"/>
        <v>0</v>
      </c>
      <c r="I128" s="45">
        <f t="shared" si="25"/>
        <v>0</v>
      </c>
      <c r="J128" s="45">
        <f t="shared" si="25"/>
        <v>0</v>
      </c>
      <c r="K128" s="45">
        <f t="shared" si="25"/>
        <v>0</v>
      </c>
      <c r="L128" s="45">
        <f t="shared" si="25"/>
        <v>0</v>
      </c>
      <c r="M128" s="45">
        <f t="shared" si="25"/>
        <v>0</v>
      </c>
      <c r="N128" s="45">
        <f t="shared" si="25"/>
        <v>0</v>
      </c>
      <c r="O128" s="45">
        <f t="shared" si="25"/>
        <v>0</v>
      </c>
      <c r="P128" s="45">
        <f t="shared" si="25"/>
        <v>0</v>
      </c>
      <c r="Q128" s="68">
        <f t="shared" si="25"/>
        <v>3</v>
      </c>
      <c r="R128" s="68">
        <f t="shared" si="25"/>
        <v>0</v>
      </c>
      <c r="S128" s="68">
        <f t="shared" si="25"/>
        <v>3</v>
      </c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</row>
    <row r="129" spans="1:47" ht="21.75" customHeight="1">
      <c r="A129" s="267"/>
      <c r="B129" s="45" t="s">
        <v>42</v>
      </c>
      <c r="C129" s="45">
        <f>+C113+C115+C117+C119+C121+C123+C125+C127</f>
        <v>31</v>
      </c>
      <c r="D129" s="45">
        <f aca="true" t="shared" si="26" ref="D129:S129">+D113+D115+D117+D119+D121+D123+D125+D127</f>
        <v>1</v>
      </c>
      <c r="E129" s="45">
        <f t="shared" si="26"/>
        <v>0</v>
      </c>
      <c r="F129" s="45">
        <f t="shared" si="26"/>
        <v>0</v>
      </c>
      <c r="G129" s="45">
        <f t="shared" si="26"/>
        <v>0</v>
      </c>
      <c r="H129" s="45">
        <f t="shared" si="26"/>
        <v>0</v>
      </c>
      <c r="I129" s="45">
        <f t="shared" si="26"/>
        <v>0</v>
      </c>
      <c r="J129" s="45">
        <f t="shared" si="26"/>
        <v>0</v>
      </c>
      <c r="K129" s="45">
        <f t="shared" si="26"/>
        <v>0</v>
      </c>
      <c r="L129" s="45">
        <f t="shared" si="26"/>
        <v>0</v>
      </c>
      <c r="M129" s="45">
        <f t="shared" si="26"/>
        <v>0</v>
      </c>
      <c r="N129" s="45">
        <f t="shared" si="26"/>
        <v>0</v>
      </c>
      <c r="O129" s="45">
        <f t="shared" si="26"/>
        <v>0</v>
      </c>
      <c r="P129" s="45">
        <f t="shared" si="26"/>
        <v>0</v>
      </c>
      <c r="Q129" s="68">
        <f t="shared" si="26"/>
        <v>31</v>
      </c>
      <c r="R129" s="68">
        <f t="shared" si="26"/>
        <v>1</v>
      </c>
      <c r="S129" s="68">
        <f t="shared" si="26"/>
        <v>32</v>
      </c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</row>
    <row r="130" spans="1:47" ht="26.25">
      <c r="A130" s="266" t="s">
        <v>133</v>
      </c>
      <c r="B130" s="45" t="s">
        <v>1</v>
      </c>
      <c r="C130" s="45">
        <v>35</v>
      </c>
      <c r="D130" s="45">
        <v>12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68">
        <f t="shared" si="18"/>
        <v>35</v>
      </c>
      <c r="R130" s="68">
        <f t="shared" si="19"/>
        <v>12</v>
      </c>
      <c r="S130" s="68">
        <f t="shared" si="20"/>
        <v>47</v>
      </c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</row>
    <row r="131" spans="1:47" ht="20.25" customHeight="1">
      <c r="A131" s="267"/>
      <c r="B131" s="45" t="s">
        <v>42</v>
      </c>
      <c r="C131" s="45">
        <v>79</v>
      </c>
      <c r="D131" s="45">
        <v>36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68">
        <f t="shared" si="18"/>
        <v>79</v>
      </c>
      <c r="R131" s="68">
        <f t="shared" si="19"/>
        <v>36</v>
      </c>
      <c r="S131" s="68">
        <f t="shared" si="20"/>
        <v>115</v>
      </c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</row>
    <row r="132" spans="1:47" ht="20.25" customHeight="1">
      <c r="A132" s="266" t="s">
        <v>134</v>
      </c>
      <c r="B132" s="45" t="s">
        <v>1</v>
      </c>
      <c r="C132" s="45">
        <v>9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68">
        <f t="shared" si="18"/>
        <v>9</v>
      </c>
      <c r="R132" s="68">
        <f t="shared" si="19"/>
        <v>0</v>
      </c>
      <c r="S132" s="68">
        <f t="shared" si="20"/>
        <v>9</v>
      </c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</row>
    <row r="133" spans="1:47" ht="18.75" customHeight="1">
      <c r="A133" s="267"/>
      <c r="B133" s="45" t="s">
        <v>42</v>
      </c>
      <c r="C133" s="45">
        <v>21</v>
      </c>
      <c r="D133" s="45">
        <v>4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68">
        <f t="shared" si="18"/>
        <v>21</v>
      </c>
      <c r="R133" s="68">
        <f t="shared" si="19"/>
        <v>4</v>
      </c>
      <c r="S133" s="68">
        <f t="shared" si="20"/>
        <v>25</v>
      </c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</row>
    <row r="134" spans="1:47" ht="20.25" customHeight="1">
      <c r="A134" s="266" t="s">
        <v>135</v>
      </c>
      <c r="B134" s="45" t="s">
        <v>1</v>
      </c>
      <c r="C134" s="45">
        <v>2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68">
        <f t="shared" si="18"/>
        <v>2</v>
      </c>
      <c r="R134" s="68">
        <f t="shared" si="19"/>
        <v>0</v>
      </c>
      <c r="S134" s="68">
        <f t="shared" si="20"/>
        <v>2</v>
      </c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</row>
    <row r="135" spans="1:47" ht="20.25" customHeight="1">
      <c r="A135" s="267"/>
      <c r="B135" s="45" t="s">
        <v>42</v>
      </c>
      <c r="C135" s="45">
        <v>8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68">
        <f t="shared" si="18"/>
        <v>8</v>
      </c>
      <c r="R135" s="68">
        <f t="shared" si="19"/>
        <v>0</v>
      </c>
      <c r="S135" s="68">
        <f t="shared" si="20"/>
        <v>8</v>
      </c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</row>
    <row r="136" spans="1:47" ht="21.75" customHeight="1">
      <c r="A136" s="266" t="s">
        <v>136</v>
      </c>
      <c r="B136" s="45" t="s">
        <v>1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68">
        <f t="shared" si="18"/>
        <v>0</v>
      </c>
      <c r="R136" s="68">
        <f t="shared" si="19"/>
        <v>0</v>
      </c>
      <c r="S136" s="68">
        <f t="shared" si="20"/>
        <v>0</v>
      </c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</row>
    <row r="137" spans="1:47" ht="20.25" customHeight="1">
      <c r="A137" s="267"/>
      <c r="B137" s="45" t="s">
        <v>42</v>
      </c>
      <c r="C137" s="45">
        <v>1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68">
        <f t="shared" si="18"/>
        <v>1</v>
      </c>
      <c r="R137" s="68">
        <f t="shared" si="19"/>
        <v>0</v>
      </c>
      <c r="S137" s="68">
        <f t="shared" si="20"/>
        <v>1</v>
      </c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</row>
    <row r="138" spans="1:47" ht="18" customHeight="1">
      <c r="A138" s="266" t="s">
        <v>137</v>
      </c>
      <c r="B138" s="45" t="s">
        <v>1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68">
        <f t="shared" si="18"/>
        <v>0</v>
      </c>
      <c r="R138" s="68">
        <f t="shared" si="19"/>
        <v>0</v>
      </c>
      <c r="S138" s="68">
        <f t="shared" si="20"/>
        <v>0</v>
      </c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</row>
    <row r="139" spans="1:47" ht="12.75" customHeight="1">
      <c r="A139" s="267"/>
      <c r="B139" s="45" t="s">
        <v>42</v>
      </c>
      <c r="C139" s="45">
        <v>2</v>
      </c>
      <c r="D139" s="45">
        <v>2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1</v>
      </c>
      <c r="M139" s="45">
        <v>0</v>
      </c>
      <c r="N139" s="45">
        <v>0</v>
      </c>
      <c r="O139" s="45">
        <v>0</v>
      </c>
      <c r="P139" s="45">
        <v>0</v>
      </c>
      <c r="Q139" s="68">
        <f t="shared" si="18"/>
        <v>2</v>
      </c>
      <c r="R139" s="68">
        <f t="shared" si="19"/>
        <v>3</v>
      </c>
      <c r="S139" s="68">
        <f t="shared" si="20"/>
        <v>5</v>
      </c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</row>
    <row r="140" spans="1:47" ht="22.5" customHeight="1">
      <c r="A140" s="266" t="s">
        <v>72</v>
      </c>
      <c r="B140" s="45" t="s">
        <v>1</v>
      </c>
      <c r="C140" s="45">
        <f>+C130+C132+C134+C136+C138</f>
        <v>46</v>
      </c>
      <c r="D140" s="45">
        <f aca="true" t="shared" si="27" ref="D140:S140">+D130+D132+D134+D136+D138</f>
        <v>12</v>
      </c>
      <c r="E140" s="45">
        <f t="shared" si="27"/>
        <v>0</v>
      </c>
      <c r="F140" s="45">
        <f t="shared" si="27"/>
        <v>0</v>
      </c>
      <c r="G140" s="45">
        <f t="shared" si="27"/>
        <v>0</v>
      </c>
      <c r="H140" s="45">
        <f t="shared" si="27"/>
        <v>0</v>
      </c>
      <c r="I140" s="45">
        <f t="shared" si="27"/>
        <v>0</v>
      </c>
      <c r="J140" s="45">
        <f t="shared" si="27"/>
        <v>0</v>
      </c>
      <c r="K140" s="45">
        <f t="shared" si="27"/>
        <v>0</v>
      </c>
      <c r="L140" s="45">
        <f t="shared" si="27"/>
        <v>0</v>
      </c>
      <c r="M140" s="45">
        <f t="shared" si="27"/>
        <v>0</v>
      </c>
      <c r="N140" s="45">
        <f t="shared" si="27"/>
        <v>0</v>
      </c>
      <c r="O140" s="45">
        <f t="shared" si="27"/>
        <v>0</v>
      </c>
      <c r="P140" s="45">
        <f t="shared" si="27"/>
        <v>0</v>
      </c>
      <c r="Q140" s="68">
        <f t="shared" si="27"/>
        <v>46</v>
      </c>
      <c r="R140" s="68">
        <f t="shared" si="27"/>
        <v>12</v>
      </c>
      <c r="S140" s="68">
        <f t="shared" si="27"/>
        <v>58</v>
      </c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</row>
    <row r="141" spans="1:47" ht="15" customHeight="1">
      <c r="A141" s="267"/>
      <c r="B141" s="45" t="s">
        <v>42</v>
      </c>
      <c r="C141" s="45">
        <f>+C131+C133+C135+C137+C139</f>
        <v>111</v>
      </c>
      <c r="D141" s="45">
        <f aca="true" t="shared" si="28" ref="D141:S141">+D131+D133+D135+D137+D139</f>
        <v>42</v>
      </c>
      <c r="E141" s="45">
        <f t="shared" si="28"/>
        <v>0</v>
      </c>
      <c r="F141" s="45">
        <f t="shared" si="28"/>
        <v>0</v>
      </c>
      <c r="G141" s="45">
        <f t="shared" si="28"/>
        <v>0</v>
      </c>
      <c r="H141" s="45">
        <f t="shared" si="28"/>
        <v>0</v>
      </c>
      <c r="I141" s="45">
        <f t="shared" si="28"/>
        <v>0</v>
      </c>
      <c r="J141" s="45">
        <f t="shared" si="28"/>
        <v>0</v>
      </c>
      <c r="K141" s="45">
        <f t="shared" si="28"/>
        <v>0</v>
      </c>
      <c r="L141" s="45">
        <f t="shared" si="28"/>
        <v>1</v>
      </c>
      <c r="M141" s="45">
        <f t="shared" si="28"/>
        <v>0</v>
      </c>
      <c r="N141" s="45">
        <f t="shared" si="28"/>
        <v>0</v>
      </c>
      <c r="O141" s="45">
        <f t="shared" si="28"/>
        <v>0</v>
      </c>
      <c r="P141" s="45">
        <f t="shared" si="28"/>
        <v>0</v>
      </c>
      <c r="Q141" s="68">
        <f t="shared" si="28"/>
        <v>111</v>
      </c>
      <c r="R141" s="68">
        <f t="shared" si="28"/>
        <v>43</v>
      </c>
      <c r="S141" s="68">
        <f t="shared" si="28"/>
        <v>154</v>
      </c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</row>
    <row r="142" spans="1:47" ht="19.5" customHeight="1">
      <c r="A142" s="268" t="s">
        <v>138</v>
      </c>
      <c r="B142" s="45" t="s">
        <v>1</v>
      </c>
      <c r="C142" s="45">
        <v>1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68">
        <f t="shared" si="18"/>
        <v>1</v>
      </c>
      <c r="R142" s="68">
        <f t="shared" si="19"/>
        <v>0</v>
      </c>
      <c r="S142" s="68">
        <f t="shared" si="20"/>
        <v>1</v>
      </c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</row>
    <row r="143" spans="1:47" ht="19.5" customHeight="1">
      <c r="A143" s="268"/>
      <c r="B143" s="45" t="s">
        <v>42</v>
      </c>
      <c r="C143" s="45">
        <v>3</v>
      </c>
      <c r="D143" s="45"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68">
        <f t="shared" si="18"/>
        <v>3</v>
      </c>
      <c r="R143" s="68">
        <f t="shared" si="19"/>
        <v>0</v>
      </c>
      <c r="S143" s="68">
        <f t="shared" si="20"/>
        <v>3</v>
      </c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</row>
    <row r="144" spans="1:47" ht="19.5" customHeight="1">
      <c r="A144" s="268" t="s">
        <v>139</v>
      </c>
      <c r="B144" s="45" t="s">
        <v>1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68">
        <f t="shared" si="18"/>
        <v>0</v>
      </c>
      <c r="R144" s="68">
        <f t="shared" si="19"/>
        <v>0</v>
      </c>
      <c r="S144" s="68">
        <f t="shared" si="20"/>
        <v>0</v>
      </c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</row>
    <row r="145" spans="1:47" ht="19.5" customHeight="1">
      <c r="A145" s="268"/>
      <c r="B145" s="45" t="s">
        <v>42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68">
        <f t="shared" si="18"/>
        <v>0</v>
      </c>
      <c r="R145" s="68">
        <f t="shared" si="19"/>
        <v>0</v>
      </c>
      <c r="S145" s="68">
        <f t="shared" si="20"/>
        <v>0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</row>
    <row r="146" spans="1:47" ht="19.5" customHeight="1">
      <c r="A146" s="268" t="s">
        <v>140</v>
      </c>
      <c r="B146" s="45" t="s">
        <v>1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68">
        <f t="shared" si="18"/>
        <v>0</v>
      </c>
      <c r="R146" s="68">
        <f t="shared" si="19"/>
        <v>0</v>
      </c>
      <c r="S146" s="68">
        <f t="shared" si="20"/>
        <v>0</v>
      </c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</row>
    <row r="147" spans="1:19" ht="19.5" customHeight="1">
      <c r="A147" s="268"/>
      <c r="B147" s="45" t="s">
        <v>42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68">
        <f t="shared" si="18"/>
        <v>0</v>
      </c>
      <c r="R147" s="68">
        <f t="shared" si="19"/>
        <v>0</v>
      </c>
      <c r="S147" s="68">
        <f t="shared" si="20"/>
        <v>0</v>
      </c>
    </row>
    <row r="148" spans="1:19" ht="19.5" customHeight="1">
      <c r="A148" s="268" t="s">
        <v>141</v>
      </c>
      <c r="B148" s="45" t="s">
        <v>1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68">
        <f t="shared" si="18"/>
        <v>0</v>
      </c>
      <c r="R148" s="68">
        <f t="shared" si="19"/>
        <v>0</v>
      </c>
      <c r="S148" s="68">
        <f t="shared" si="20"/>
        <v>0</v>
      </c>
    </row>
    <row r="149" spans="1:19" ht="19.5" customHeight="1">
      <c r="A149" s="268"/>
      <c r="B149" s="45" t="s">
        <v>42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68">
        <f t="shared" si="18"/>
        <v>0</v>
      </c>
      <c r="R149" s="68">
        <f t="shared" si="19"/>
        <v>0</v>
      </c>
      <c r="S149" s="68">
        <f t="shared" si="20"/>
        <v>0</v>
      </c>
    </row>
    <row r="150" spans="1:19" ht="19.5" customHeight="1">
      <c r="A150" s="268" t="s">
        <v>142</v>
      </c>
      <c r="B150" s="45" t="s">
        <v>1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68">
        <f t="shared" si="18"/>
        <v>0</v>
      </c>
      <c r="R150" s="68">
        <f t="shared" si="19"/>
        <v>0</v>
      </c>
      <c r="S150" s="68">
        <f t="shared" si="20"/>
        <v>0</v>
      </c>
    </row>
    <row r="151" spans="1:19" ht="19.5" customHeight="1">
      <c r="A151" s="268"/>
      <c r="B151" s="45" t="s">
        <v>42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68">
        <f t="shared" si="18"/>
        <v>0</v>
      </c>
      <c r="R151" s="68">
        <f t="shared" si="19"/>
        <v>0</v>
      </c>
      <c r="S151" s="68">
        <f t="shared" si="20"/>
        <v>0</v>
      </c>
    </row>
    <row r="152" spans="1:19" ht="19.5" customHeight="1">
      <c r="A152" s="268" t="s">
        <v>143</v>
      </c>
      <c r="B152" s="45" t="s">
        <v>1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68">
        <f t="shared" si="18"/>
        <v>0</v>
      </c>
      <c r="R152" s="68">
        <f t="shared" si="19"/>
        <v>0</v>
      </c>
      <c r="S152" s="68">
        <f t="shared" si="20"/>
        <v>0</v>
      </c>
    </row>
    <row r="153" spans="1:19" ht="19.5" customHeight="1">
      <c r="A153" s="268"/>
      <c r="B153" s="45" t="s">
        <v>42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68">
        <f t="shared" si="18"/>
        <v>0</v>
      </c>
      <c r="R153" s="68">
        <f t="shared" si="19"/>
        <v>0</v>
      </c>
      <c r="S153" s="68">
        <f t="shared" si="20"/>
        <v>0</v>
      </c>
    </row>
    <row r="154" spans="1:19" ht="19.5" customHeight="1">
      <c r="A154" s="268" t="s">
        <v>144</v>
      </c>
      <c r="B154" s="45" t="s">
        <v>1</v>
      </c>
      <c r="C154" s="45">
        <f>+C142+C144+C146+C148+C150+C152</f>
        <v>1</v>
      </c>
      <c r="D154" s="45">
        <f aca="true" t="shared" si="29" ref="D154:S154">+D142+D144+D146+D148+D150+D152</f>
        <v>0</v>
      </c>
      <c r="E154" s="45">
        <f t="shared" si="29"/>
        <v>0</v>
      </c>
      <c r="F154" s="45">
        <f t="shared" si="29"/>
        <v>0</v>
      </c>
      <c r="G154" s="45">
        <f t="shared" si="29"/>
        <v>0</v>
      </c>
      <c r="H154" s="45">
        <f t="shared" si="29"/>
        <v>0</v>
      </c>
      <c r="I154" s="45">
        <f t="shared" si="29"/>
        <v>0</v>
      </c>
      <c r="J154" s="45">
        <f t="shared" si="29"/>
        <v>0</v>
      </c>
      <c r="K154" s="45">
        <f t="shared" si="29"/>
        <v>0</v>
      </c>
      <c r="L154" s="45">
        <f t="shared" si="29"/>
        <v>0</v>
      </c>
      <c r="M154" s="45">
        <f t="shared" si="29"/>
        <v>0</v>
      </c>
      <c r="N154" s="45">
        <f t="shared" si="29"/>
        <v>0</v>
      </c>
      <c r="O154" s="45">
        <f t="shared" si="29"/>
        <v>0</v>
      </c>
      <c r="P154" s="45">
        <f t="shared" si="29"/>
        <v>0</v>
      </c>
      <c r="Q154" s="68">
        <f t="shared" si="29"/>
        <v>1</v>
      </c>
      <c r="R154" s="68">
        <f t="shared" si="29"/>
        <v>0</v>
      </c>
      <c r="S154" s="68">
        <f t="shared" si="29"/>
        <v>1</v>
      </c>
    </row>
    <row r="155" spans="1:47" ht="22.5" customHeight="1">
      <c r="A155" s="268"/>
      <c r="B155" s="45" t="s">
        <v>42</v>
      </c>
      <c r="C155" s="45">
        <f>+C143+C145+C147+C149+C151+C153</f>
        <v>3</v>
      </c>
      <c r="D155" s="45">
        <f aca="true" t="shared" si="30" ref="D155:S155">+D143+D145+D147+D149+D151+D153</f>
        <v>0</v>
      </c>
      <c r="E155" s="45">
        <f t="shared" si="30"/>
        <v>0</v>
      </c>
      <c r="F155" s="45">
        <f t="shared" si="30"/>
        <v>0</v>
      </c>
      <c r="G155" s="45">
        <f t="shared" si="30"/>
        <v>0</v>
      </c>
      <c r="H155" s="45">
        <f t="shared" si="30"/>
        <v>0</v>
      </c>
      <c r="I155" s="45">
        <f t="shared" si="30"/>
        <v>0</v>
      </c>
      <c r="J155" s="45">
        <f t="shared" si="30"/>
        <v>0</v>
      </c>
      <c r="K155" s="45">
        <f t="shared" si="30"/>
        <v>0</v>
      </c>
      <c r="L155" s="45">
        <f t="shared" si="30"/>
        <v>0</v>
      </c>
      <c r="M155" s="45">
        <f t="shared" si="30"/>
        <v>0</v>
      </c>
      <c r="N155" s="45">
        <f t="shared" si="30"/>
        <v>0</v>
      </c>
      <c r="O155" s="45">
        <f t="shared" si="30"/>
        <v>0</v>
      </c>
      <c r="P155" s="45">
        <f t="shared" si="30"/>
        <v>0</v>
      </c>
      <c r="Q155" s="68">
        <f t="shared" si="30"/>
        <v>3</v>
      </c>
      <c r="R155" s="68">
        <f t="shared" si="30"/>
        <v>0</v>
      </c>
      <c r="S155" s="68">
        <f t="shared" si="30"/>
        <v>3</v>
      </c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</row>
    <row r="156" spans="1:47" ht="21" customHeight="1">
      <c r="A156" s="266" t="s">
        <v>360</v>
      </c>
      <c r="B156" s="66" t="s">
        <v>1</v>
      </c>
      <c r="C156" s="45">
        <v>19</v>
      </c>
      <c r="D156" s="45">
        <v>5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68">
        <f aca="true" t="shared" si="31" ref="Q156:Q169">+C156+E156+G156+I156+K156+M156+O156</f>
        <v>19</v>
      </c>
      <c r="R156" s="68">
        <f aca="true" t="shared" si="32" ref="R156:R169">+D156+F156+H156+J156+L156+N156+P156</f>
        <v>5</v>
      </c>
      <c r="S156" s="68">
        <f aca="true" t="shared" si="33" ref="S156:S169">R156+Q156</f>
        <v>24</v>
      </c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</row>
    <row r="157" spans="1:47" ht="26.25">
      <c r="A157" s="267"/>
      <c r="B157" s="66" t="s">
        <v>88</v>
      </c>
      <c r="C157" s="45">
        <v>237</v>
      </c>
      <c r="D157" s="45">
        <v>105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68">
        <f t="shared" si="31"/>
        <v>237</v>
      </c>
      <c r="R157" s="68">
        <f t="shared" si="32"/>
        <v>105</v>
      </c>
      <c r="S157" s="68">
        <f t="shared" si="33"/>
        <v>342</v>
      </c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</row>
    <row r="158" spans="1:47" ht="27.75" customHeight="1">
      <c r="A158" s="266" t="s">
        <v>75</v>
      </c>
      <c r="B158" s="66" t="s">
        <v>1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68">
        <f t="shared" si="31"/>
        <v>0</v>
      </c>
      <c r="R158" s="68">
        <f t="shared" si="32"/>
        <v>0</v>
      </c>
      <c r="S158" s="68">
        <f t="shared" si="33"/>
        <v>0</v>
      </c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</row>
    <row r="159" spans="1:47" ht="26.25" customHeight="1">
      <c r="A159" s="267"/>
      <c r="B159" s="66" t="s">
        <v>88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68">
        <f t="shared" si="31"/>
        <v>0</v>
      </c>
      <c r="R159" s="68">
        <f t="shared" si="32"/>
        <v>0</v>
      </c>
      <c r="S159" s="68">
        <f t="shared" si="33"/>
        <v>0</v>
      </c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</row>
    <row r="160" spans="1:47" ht="23.25" customHeight="1">
      <c r="A160" s="266" t="s">
        <v>77</v>
      </c>
      <c r="B160" s="45" t="s">
        <v>1</v>
      </c>
      <c r="C160" s="45">
        <v>4</v>
      </c>
      <c r="D160" s="45">
        <v>2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68">
        <f t="shared" si="31"/>
        <v>4</v>
      </c>
      <c r="R160" s="68">
        <f t="shared" si="32"/>
        <v>2</v>
      </c>
      <c r="S160" s="68">
        <f t="shared" si="33"/>
        <v>6</v>
      </c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</row>
    <row r="161" spans="1:47" ht="22.5" customHeight="1">
      <c r="A161" s="267"/>
      <c r="B161" s="66" t="s">
        <v>42</v>
      </c>
      <c r="C161" s="45">
        <v>64</v>
      </c>
      <c r="D161" s="45">
        <v>19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68">
        <f t="shared" si="31"/>
        <v>64</v>
      </c>
      <c r="R161" s="68">
        <f t="shared" si="32"/>
        <v>19</v>
      </c>
      <c r="S161" s="68">
        <f t="shared" si="33"/>
        <v>83</v>
      </c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</row>
    <row r="162" spans="1:47" ht="17.25" customHeight="1">
      <c r="A162" s="266" t="s">
        <v>100</v>
      </c>
      <c r="B162" s="66" t="s">
        <v>1</v>
      </c>
      <c r="C162" s="45">
        <v>1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68">
        <f t="shared" si="31"/>
        <v>1</v>
      </c>
      <c r="R162" s="68">
        <f t="shared" si="32"/>
        <v>0</v>
      </c>
      <c r="S162" s="68">
        <f t="shared" si="33"/>
        <v>1</v>
      </c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</row>
    <row r="163" spans="1:47" ht="24" customHeight="1">
      <c r="A163" s="267"/>
      <c r="B163" s="45" t="s">
        <v>88</v>
      </c>
      <c r="C163" s="45">
        <v>3</v>
      </c>
      <c r="D163" s="45">
        <v>3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68">
        <f t="shared" si="31"/>
        <v>3</v>
      </c>
      <c r="R163" s="68">
        <f t="shared" si="32"/>
        <v>3</v>
      </c>
      <c r="S163" s="68">
        <f t="shared" si="33"/>
        <v>6</v>
      </c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</row>
    <row r="164" spans="1:47" ht="26.25">
      <c r="A164" s="266" t="s">
        <v>95</v>
      </c>
      <c r="B164" s="45" t="s">
        <v>1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68">
        <f t="shared" si="31"/>
        <v>0</v>
      </c>
      <c r="R164" s="68">
        <f t="shared" si="32"/>
        <v>0</v>
      </c>
      <c r="S164" s="68">
        <f t="shared" si="33"/>
        <v>0</v>
      </c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</row>
    <row r="165" spans="1:47" ht="21.75" customHeight="1">
      <c r="A165" s="267"/>
      <c r="B165" s="45" t="s">
        <v>88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68">
        <f t="shared" si="31"/>
        <v>0</v>
      </c>
      <c r="R165" s="68">
        <f t="shared" si="32"/>
        <v>0</v>
      </c>
      <c r="S165" s="68">
        <f t="shared" si="33"/>
        <v>0</v>
      </c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</row>
    <row r="166" spans="1:47" ht="22.5" customHeight="1">
      <c r="A166" s="266" t="s">
        <v>101</v>
      </c>
      <c r="B166" s="45" t="s">
        <v>1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68">
        <f t="shared" si="31"/>
        <v>0</v>
      </c>
      <c r="R166" s="68">
        <f t="shared" si="32"/>
        <v>0</v>
      </c>
      <c r="S166" s="68">
        <f t="shared" si="33"/>
        <v>0</v>
      </c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</row>
    <row r="167" spans="1:47" ht="18" customHeight="1">
      <c r="A167" s="267"/>
      <c r="B167" s="45" t="s">
        <v>88</v>
      </c>
      <c r="C167" s="45">
        <v>0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68">
        <f t="shared" si="31"/>
        <v>0</v>
      </c>
      <c r="R167" s="68">
        <f t="shared" si="32"/>
        <v>0</v>
      </c>
      <c r="S167" s="68">
        <f t="shared" si="33"/>
        <v>0</v>
      </c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</row>
    <row r="168" spans="1:47" ht="21" customHeight="1">
      <c r="A168" s="266" t="s">
        <v>102</v>
      </c>
      <c r="B168" s="66" t="s">
        <v>1</v>
      </c>
      <c r="C168" s="45">
        <v>64</v>
      </c>
      <c r="D168" s="45">
        <v>33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68">
        <f t="shared" si="31"/>
        <v>64</v>
      </c>
      <c r="R168" s="68">
        <f t="shared" si="32"/>
        <v>33</v>
      </c>
      <c r="S168" s="68">
        <f t="shared" si="33"/>
        <v>97</v>
      </c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</row>
    <row r="169" spans="1:47" ht="23.25" customHeight="1">
      <c r="A169" s="267"/>
      <c r="B169" s="66" t="s">
        <v>88</v>
      </c>
      <c r="C169" s="45">
        <v>132</v>
      </c>
      <c r="D169" s="45">
        <v>69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68">
        <f t="shared" si="31"/>
        <v>132</v>
      </c>
      <c r="R169" s="68">
        <f t="shared" si="32"/>
        <v>69</v>
      </c>
      <c r="S169" s="68">
        <f t="shared" si="33"/>
        <v>201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</row>
    <row r="170" spans="1:47" ht="21" customHeight="1">
      <c r="A170" s="271" t="s">
        <v>103</v>
      </c>
      <c r="B170" s="272"/>
      <c r="C170" s="68">
        <f>+C104+C110+C128+C140+C154+C156+C158+C160+C162+C164+C166+C168</f>
        <v>158</v>
      </c>
      <c r="D170" s="68">
        <f aca="true" t="shared" si="34" ref="D170:S170">+D104+D110+D128+D140+D154+D156+D158+D160+D162+D164+D166+D168</f>
        <v>69</v>
      </c>
      <c r="E170" s="68">
        <f t="shared" si="34"/>
        <v>0</v>
      </c>
      <c r="F170" s="68">
        <f t="shared" si="34"/>
        <v>0</v>
      </c>
      <c r="G170" s="68">
        <f t="shared" si="34"/>
        <v>0</v>
      </c>
      <c r="H170" s="68">
        <f t="shared" si="34"/>
        <v>0</v>
      </c>
      <c r="I170" s="68">
        <f t="shared" si="34"/>
        <v>0</v>
      </c>
      <c r="J170" s="68">
        <f t="shared" si="34"/>
        <v>0</v>
      </c>
      <c r="K170" s="68">
        <f t="shared" si="34"/>
        <v>0</v>
      </c>
      <c r="L170" s="68">
        <f t="shared" si="34"/>
        <v>1</v>
      </c>
      <c r="M170" s="68">
        <f t="shared" si="34"/>
        <v>0</v>
      </c>
      <c r="N170" s="68">
        <f t="shared" si="34"/>
        <v>0</v>
      </c>
      <c r="O170" s="68">
        <f t="shared" si="34"/>
        <v>0</v>
      </c>
      <c r="P170" s="68">
        <f t="shared" si="34"/>
        <v>0</v>
      </c>
      <c r="Q170" s="68">
        <f t="shared" si="34"/>
        <v>158</v>
      </c>
      <c r="R170" s="68">
        <f t="shared" si="34"/>
        <v>70</v>
      </c>
      <c r="S170" s="68">
        <f t="shared" si="34"/>
        <v>228</v>
      </c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</row>
    <row r="171" spans="1:47" ht="19.5" customHeight="1">
      <c r="A171" s="271" t="s">
        <v>104</v>
      </c>
      <c r="B171" s="272"/>
      <c r="C171" s="68">
        <f>+C105+C111+C129+C141+C155+C157+C159+C161+C163+C165+C167+C169</f>
        <v>652</v>
      </c>
      <c r="D171" s="68">
        <f aca="true" t="shared" si="35" ref="D171:S171">+D105+D111+D129+D141+D155+D157+D159+D161+D163+D165+D167+D169</f>
        <v>299</v>
      </c>
      <c r="E171" s="68">
        <f t="shared" si="35"/>
        <v>0</v>
      </c>
      <c r="F171" s="68">
        <f t="shared" si="35"/>
        <v>0</v>
      </c>
      <c r="G171" s="68">
        <f t="shared" si="35"/>
        <v>0</v>
      </c>
      <c r="H171" s="68">
        <f t="shared" si="35"/>
        <v>0</v>
      </c>
      <c r="I171" s="68">
        <f t="shared" si="35"/>
        <v>0</v>
      </c>
      <c r="J171" s="68">
        <f t="shared" si="35"/>
        <v>0</v>
      </c>
      <c r="K171" s="68">
        <f t="shared" si="35"/>
        <v>0</v>
      </c>
      <c r="L171" s="68">
        <f t="shared" si="35"/>
        <v>1</v>
      </c>
      <c r="M171" s="68">
        <f t="shared" si="35"/>
        <v>0</v>
      </c>
      <c r="N171" s="68">
        <f t="shared" si="35"/>
        <v>0</v>
      </c>
      <c r="O171" s="68">
        <f t="shared" si="35"/>
        <v>0</v>
      </c>
      <c r="P171" s="68">
        <f t="shared" si="35"/>
        <v>0</v>
      </c>
      <c r="Q171" s="68">
        <f t="shared" si="35"/>
        <v>652</v>
      </c>
      <c r="R171" s="68">
        <f t="shared" si="35"/>
        <v>300</v>
      </c>
      <c r="S171" s="68">
        <f t="shared" si="35"/>
        <v>952</v>
      </c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</row>
    <row r="172" spans="2:47" ht="26.25"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</row>
    <row r="173" spans="20:47" ht="26.25"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</row>
    <row r="174" spans="20:47" ht="26.25"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</row>
    <row r="175" spans="20:47" ht="26.25"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</row>
    <row r="176" spans="20:47" ht="26.25"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</row>
    <row r="177" spans="20:47" ht="26.25"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</row>
    <row r="178" spans="20:47" ht="26.25"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</row>
    <row r="179" spans="20:47" ht="26.25"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</row>
  </sheetData>
  <sheetProtection/>
  <mergeCells count="104">
    <mergeCell ref="A154:A155"/>
    <mergeCell ref="A142:A143"/>
    <mergeCell ref="A144:A145"/>
    <mergeCell ref="A146:A147"/>
    <mergeCell ref="A148:A149"/>
    <mergeCell ref="A150:A151"/>
    <mergeCell ref="A152:A153"/>
    <mergeCell ref="B172:Q172"/>
    <mergeCell ref="A140:A141"/>
    <mergeCell ref="A16:A17"/>
    <mergeCell ref="A90:A91"/>
    <mergeCell ref="A92:A93"/>
    <mergeCell ref="A94:A95"/>
    <mergeCell ref="A96:A97"/>
    <mergeCell ref="A98:A99"/>
    <mergeCell ref="A22:A23"/>
    <mergeCell ref="A24:A25"/>
    <mergeCell ref="A4:A5"/>
    <mergeCell ref="A6:A7"/>
    <mergeCell ref="A8:A9"/>
    <mergeCell ref="A10:A11"/>
    <mergeCell ref="A12:A13"/>
    <mergeCell ref="A14:A15"/>
    <mergeCell ref="A32:A33"/>
    <mergeCell ref="A34:A35"/>
    <mergeCell ref="A36:A37"/>
    <mergeCell ref="A112:A113"/>
    <mergeCell ref="A128:A129"/>
    <mergeCell ref="A118:A119"/>
    <mergeCell ref="A120:A121"/>
    <mergeCell ref="A122:A123"/>
    <mergeCell ref="A124:A125"/>
    <mergeCell ref="A126:A127"/>
    <mergeCell ref="A40:A41"/>
    <mergeCell ref="A42:A43"/>
    <mergeCell ref="A106:A107"/>
    <mergeCell ref="A56:A57"/>
    <mergeCell ref="A100:A101"/>
    <mergeCell ref="A102:A103"/>
    <mergeCell ref="A44:A45"/>
    <mergeCell ref="A46:A47"/>
    <mergeCell ref="A48:A49"/>
    <mergeCell ref="A50:A51"/>
    <mergeCell ref="A170:B170"/>
    <mergeCell ref="A171:B171"/>
    <mergeCell ref="A160:A161"/>
    <mergeCell ref="A162:A163"/>
    <mergeCell ref="A164:A165"/>
    <mergeCell ref="A166:A167"/>
    <mergeCell ref="Q88:S88"/>
    <mergeCell ref="I88:J88"/>
    <mergeCell ref="A168:A169"/>
    <mergeCell ref="A156:A157"/>
    <mergeCell ref="A110:A111"/>
    <mergeCell ref="K88:L88"/>
    <mergeCell ref="A88:B89"/>
    <mergeCell ref="A158:A159"/>
    <mergeCell ref="C88:D88"/>
    <mergeCell ref="E88:F88"/>
    <mergeCell ref="G88:H88"/>
    <mergeCell ref="A54:A55"/>
    <mergeCell ref="A82:A83"/>
    <mergeCell ref="A84:B84"/>
    <mergeCell ref="A26:A27"/>
    <mergeCell ref="A28:A29"/>
    <mergeCell ref="A30:A31"/>
    <mergeCell ref="A72:A73"/>
    <mergeCell ref="A80:A81"/>
    <mergeCell ref="A66:A67"/>
    <mergeCell ref="M88:N88"/>
    <mergeCell ref="A2:B3"/>
    <mergeCell ref="C2:D2"/>
    <mergeCell ref="E2:F2"/>
    <mergeCell ref="G2:H2"/>
    <mergeCell ref="A85:B85"/>
    <mergeCell ref="I2:J2"/>
    <mergeCell ref="A18:A19"/>
    <mergeCell ref="A62:A63"/>
    <mergeCell ref="A64:A65"/>
    <mergeCell ref="A1:S1"/>
    <mergeCell ref="A87:S87"/>
    <mergeCell ref="O2:P2"/>
    <mergeCell ref="Q2:S2"/>
    <mergeCell ref="A68:A69"/>
    <mergeCell ref="A70:A71"/>
    <mergeCell ref="A20:A21"/>
    <mergeCell ref="M2:N2"/>
    <mergeCell ref="K2:L2"/>
    <mergeCell ref="A38:A39"/>
    <mergeCell ref="A136:A137"/>
    <mergeCell ref="A132:A133"/>
    <mergeCell ref="A108:A109"/>
    <mergeCell ref="A104:A105"/>
    <mergeCell ref="A138:A139"/>
    <mergeCell ref="A114:A115"/>
    <mergeCell ref="A116:A117"/>
    <mergeCell ref="A52:A53"/>
    <mergeCell ref="A130:A131"/>
    <mergeCell ref="A74:A75"/>
    <mergeCell ref="A76:A77"/>
    <mergeCell ref="A78:A79"/>
    <mergeCell ref="A134:A135"/>
    <mergeCell ref="A58:A59"/>
    <mergeCell ref="A60:A61"/>
  </mergeCells>
  <printOptions/>
  <pageMargins left="0.16" right="0.17" top="0.19" bottom="0.18" header="0.17" footer="0.16"/>
  <pageSetup fitToHeight="0" fitToWidth="1" horizontalDpi="300" verticalDpi="300" orientation="portrait" scale="69" r:id="rId1"/>
  <rowBreaks count="2" manualBreakCount="2">
    <brk id="86" max="255" man="1"/>
    <brk id="122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171"/>
  <sheetViews>
    <sheetView rightToLeft="1" zoomScalePageLayoutView="0" workbookViewId="0" topLeftCell="B79">
      <selection activeCell="AH87" sqref="AH87"/>
    </sheetView>
  </sheetViews>
  <sheetFormatPr defaultColWidth="9.140625" defaultRowHeight="26.25" customHeight="1"/>
  <cols>
    <col min="1" max="1" width="9.00390625" style="40" customWidth="1"/>
    <col min="2" max="2" width="5.140625" style="40" customWidth="1"/>
    <col min="3" max="4" width="4.8515625" style="40" bestFit="1" customWidth="1"/>
    <col min="5" max="5" width="4.00390625" style="40" customWidth="1"/>
    <col min="6" max="6" width="3.28125" style="40" customWidth="1"/>
    <col min="7" max="8" width="6.140625" style="40" bestFit="1" customWidth="1"/>
    <col min="9" max="9" width="3.7109375" style="40" customWidth="1"/>
    <col min="10" max="10" width="4.28125" style="40" customWidth="1"/>
    <col min="11" max="12" width="4.8515625" style="40" bestFit="1" customWidth="1"/>
    <col min="13" max="13" width="4.00390625" style="40" customWidth="1"/>
    <col min="14" max="15" width="4.140625" style="40" customWidth="1"/>
    <col min="16" max="16" width="3.7109375" style="40" customWidth="1"/>
    <col min="17" max="17" width="3.8515625" style="40" customWidth="1"/>
    <col min="18" max="18" width="4.00390625" style="40" customWidth="1"/>
    <col min="19" max="19" width="4.8515625" style="40" bestFit="1" customWidth="1"/>
    <col min="20" max="20" width="4.8515625" style="40" customWidth="1"/>
    <col min="21" max="21" width="4.8515625" style="40" bestFit="1" customWidth="1"/>
    <col min="22" max="22" width="3.57421875" style="40" bestFit="1" customWidth="1"/>
    <col min="23" max="23" width="3.421875" style="40" customWidth="1"/>
    <col min="24" max="24" width="3.8515625" style="40" customWidth="1"/>
    <col min="25" max="25" width="3.7109375" style="40" customWidth="1"/>
    <col min="26" max="26" width="3.140625" style="40" customWidth="1"/>
    <col min="27" max="27" width="4.00390625" style="40" customWidth="1"/>
    <col min="28" max="28" width="3.8515625" style="40" customWidth="1"/>
    <col min="29" max="29" width="3.57421875" style="40" bestFit="1" customWidth="1"/>
    <col min="30" max="30" width="4.00390625" style="40" customWidth="1"/>
    <col min="31" max="33" width="5.8515625" style="40" customWidth="1"/>
    <col min="34" max="34" width="5.57421875" style="40" customWidth="1"/>
    <col min="35" max="16384" width="9.00390625" style="40" customWidth="1"/>
  </cols>
  <sheetData>
    <row r="1" spans="1:33" ht="26.25" customHeight="1">
      <c r="A1" s="211" t="s">
        <v>358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3" ht="26.25" customHeight="1">
      <c r="A2" s="278" t="s">
        <v>57</v>
      </c>
      <c r="B2" s="278"/>
      <c r="C2" s="278" t="s">
        <v>49</v>
      </c>
      <c r="D2" s="278"/>
      <c r="E2" s="279" t="s">
        <v>58</v>
      </c>
      <c r="F2" s="280"/>
      <c r="G2" s="278" t="s">
        <v>25</v>
      </c>
      <c r="H2" s="278"/>
      <c r="I2" s="278" t="s">
        <v>8</v>
      </c>
      <c r="J2" s="278"/>
      <c r="K2" s="278" t="s">
        <v>59</v>
      </c>
      <c r="L2" s="278"/>
      <c r="M2" s="278" t="s">
        <v>30</v>
      </c>
      <c r="N2" s="278"/>
      <c r="O2" s="278" t="s">
        <v>10</v>
      </c>
      <c r="P2" s="278"/>
      <c r="Q2" s="278" t="s">
        <v>11</v>
      </c>
      <c r="R2" s="278"/>
      <c r="S2" s="278" t="s">
        <v>12</v>
      </c>
      <c r="T2" s="278"/>
      <c r="U2" s="278" t="s">
        <v>40</v>
      </c>
      <c r="V2" s="278"/>
      <c r="W2" s="278" t="s">
        <v>41</v>
      </c>
      <c r="X2" s="278"/>
      <c r="Y2" s="278" t="s">
        <v>13</v>
      </c>
      <c r="Z2" s="278"/>
      <c r="AA2" s="278" t="s">
        <v>14</v>
      </c>
      <c r="AB2" s="278"/>
      <c r="AC2" s="278" t="s">
        <v>15</v>
      </c>
      <c r="AD2" s="278"/>
      <c r="AE2" s="278" t="s">
        <v>0</v>
      </c>
      <c r="AF2" s="278"/>
      <c r="AG2" s="278"/>
    </row>
    <row r="3" spans="1:33" ht="26.25" customHeight="1">
      <c r="A3" s="278"/>
      <c r="B3" s="278"/>
      <c r="C3" s="64" t="s">
        <v>37</v>
      </c>
      <c r="D3" s="64" t="s">
        <v>38</v>
      </c>
      <c r="E3" s="64" t="s">
        <v>37</v>
      </c>
      <c r="F3" s="64" t="s">
        <v>38</v>
      </c>
      <c r="G3" s="64" t="s">
        <v>37</v>
      </c>
      <c r="H3" s="64" t="s">
        <v>38</v>
      </c>
      <c r="I3" s="64" t="s">
        <v>37</v>
      </c>
      <c r="J3" s="64" t="s">
        <v>38</v>
      </c>
      <c r="K3" s="64" t="s">
        <v>37</v>
      </c>
      <c r="L3" s="64" t="s">
        <v>38</v>
      </c>
      <c r="M3" s="64" t="s">
        <v>37</v>
      </c>
      <c r="N3" s="64" t="s">
        <v>38</v>
      </c>
      <c r="O3" s="64" t="s">
        <v>37</v>
      </c>
      <c r="P3" s="64" t="s">
        <v>38</v>
      </c>
      <c r="Q3" s="64" t="s">
        <v>37</v>
      </c>
      <c r="R3" s="64" t="s">
        <v>38</v>
      </c>
      <c r="S3" s="64" t="s">
        <v>37</v>
      </c>
      <c r="T3" s="64" t="s">
        <v>38</v>
      </c>
      <c r="U3" s="64" t="s">
        <v>37</v>
      </c>
      <c r="V3" s="64" t="s">
        <v>38</v>
      </c>
      <c r="W3" s="64" t="s">
        <v>37</v>
      </c>
      <c r="X3" s="64" t="s">
        <v>38</v>
      </c>
      <c r="Y3" s="64" t="s">
        <v>37</v>
      </c>
      <c r="Z3" s="64" t="s">
        <v>38</v>
      </c>
      <c r="AA3" s="64" t="s">
        <v>37</v>
      </c>
      <c r="AB3" s="64" t="s">
        <v>38</v>
      </c>
      <c r="AC3" s="64" t="s">
        <v>37</v>
      </c>
      <c r="AD3" s="64" t="s">
        <v>38</v>
      </c>
      <c r="AE3" s="64" t="s">
        <v>37</v>
      </c>
      <c r="AF3" s="64" t="s">
        <v>38</v>
      </c>
      <c r="AG3" s="64" t="s">
        <v>16</v>
      </c>
    </row>
    <row r="4" spans="1:33" ht="26.25" customHeight="1">
      <c r="A4" s="139" t="s">
        <v>176</v>
      </c>
      <c r="B4" s="43" t="s">
        <v>1</v>
      </c>
      <c r="C4" s="43">
        <v>0</v>
      </c>
      <c r="D4" s="43">
        <v>0</v>
      </c>
      <c r="E4" s="43">
        <v>0</v>
      </c>
      <c r="F4" s="43">
        <v>0</v>
      </c>
      <c r="G4" s="43">
        <v>38</v>
      </c>
      <c r="H4" s="43">
        <v>23</v>
      </c>
      <c r="I4" s="43">
        <v>0</v>
      </c>
      <c r="J4" s="43">
        <v>0</v>
      </c>
      <c r="K4" s="43">
        <v>0</v>
      </c>
      <c r="L4" s="43">
        <v>1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8</v>
      </c>
      <c r="T4" s="43">
        <v>2</v>
      </c>
      <c r="U4" s="43">
        <v>0</v>
      </c>
      <c r="V4" s="43">
        <v>0</v>
      </c>
      <c r="W4" s="43">
        <v>2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64">
        <f>+C4+E4+G4+I4+K4+M4+O4+Q4+S4+U4+W4+Y4+AA4+AC4</f>
        <v>48</v>
      </c>
      <c r="AF4" s="64">
        <f>+D4+F4+H4+J4+L4+N4+P4+R4+T4+V4+X4+Z4+AB4+AD4</f>
        <v>26</v>
      </c>
      <c r="AG4" s="64">
        <f>+AE4+AF4</f>
        <v>74</v>
      </c>
    </row>
    <row r="5" spans="1:33" ht="26.25" customHeight="1">
      <c r="A5" s="140"/>
      <c r="B5" s="43" t="s">
        <v>28</v>
      </c>
      <c r="C5" s="43">
        <v>0</v>
      </c>
      <c r="D5" s="43">
        <v>0</v>
      </c>
      <c r="E5" s="43">
        <v>0</v>
      </c>
      <c r="F5" s="43">
        <v>0</v>
      </c>
      <c r="G5" s="43">
        <v>169</v>
      </c>
      <c r="H5" s="43">
        <v>108</v>
      </c>
      <c r="I5" s="43">
        <v>0</v>
      </c>
      <c r="J5" s="43">
        <v>0</v>
      </c>
      <c r="K5" s="43">
        <v>0</v>
      </c>
      <c r="L5" s="43">
        <v>3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23</v>
      </c>
      <c r="T5" s="43">
        <v>6</v>
      </c>
      <c r="U5" s="43">
        <v>1</v>
      </c>
      <c r="V5" s="43">
        <v>1</v>
      </c>
      <c r="W5" s="43">
        <v>4</v>
      </c>
      <c r="X5" s="43">
        <v>1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64">
        <f aca="true" t="shared" si="0" ref="AE5:AE67">+C5+E5+G5+I5+K5+M5+O5+Q5+S5+U5+W5+Y5+AA5+AC5</f>
        <v>197</v>
      </c>
      <c r="AF5" s="64">
        <f aca="true" t="shared" si="1" ref="AF5:AF67">+D5+F5+H5+J5+L5+N5+P5+R5+T5+V5+X5+Z5+AB5+AD5</f>
        <v>119</v>
      </c>
      <c r="AG5" s="64">
        <f aca="true" t="shared" si="2" ref="AG5:AG67">+AE5+AF5</f>
        <v>316</v>
      </c>
    </row>
    <row r="6" spans="1:33" ht="26.25" customHeight="1">
      <c r="A6" s="207" t="s">
        <v>63</v>
      </c>
      <c r="B6" s="43" t="s">
        <v>1</v>
      </c>
      <c r="C6" s="43">
        <v>0</v>
      </c>
      <c r="D6" s="43">
        <v>0</v>
      </c>
      <c r="E6" s="43">
        <v>0</v>
      </c>
      <c r="F6" s="43">
        <v>0</v>
      </c>
      <c r="G6" s="43">
        <v>2</v>
      </c>
      <c r="H6" s="43">
        <v>8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1</v>
      </c>
      <c r="T6" s="43">
        <v>2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64">
        <f t="shared" si="0"/>
        <v>3</v>
      </c>
      <c r="AF6" s="64">
        <f t="shared" si="1"/>
        <v>10</v>
      </c>
      <c r="AG6" s="64">
        <f t="shared" si="2"/>
        <v>13</v>
      </c>
    </row>
    <row r="7" spans="1:33" ht="26.25" customHeight="1">
      <c r="A7" s="208"/>
      <c r="B7" s="43" t="s">
        <v>28</v>
      </c>
      <c r="C7" s="43">
        <v>0</v>
      </c>
      <c r="D7" s="43">
        <v>0</v>
      </c>
      <c r="E7" s="43">
        <v>0</v>
      </c>
      <c r="F7" s="43">
        <v>0</v>
      </c>
      <c r="G7" s="43">
        <v>22</v>
      </c>
      <c r="H7" s="43">
        <v>30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7</v>
      </c>
      <c r="T7" s="43">
        <v>4</v>
      </c>
      <c r="U7" s="43">
        <v>1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64">
        <f t="shared" si="0"/>
        <v>30</v>
      </c>
      <c r="AF7" s="64">
        <f t="shared" si="1"/>
        <v>34</v>
      </c>
      <c r="AG7" s="64">
        <f t="shared" si="2"/>
        <v>64</v>
      </c>
    </row>
    <row r="8" spans="1:33" ht="26.25" customHeight="1">
      <c r="A8" s="207" t="s">
        <v>177</v>
      </c>
      <c r="B8" s="43" t="s">
        <v>1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64">
        <f t="shared" si="0"/>
        <v>0</v>
      </c>
      <c r="AF8" s="64">
        <f t="shared" si="1"/>
        <v>0</v>
      </c>
      <c r="AG8" s="64">
        <f t="shared" si="2"/>
        <v>0</v>
      </c>
    </row>
    <row r="9" spans="1:33" ht="26.25" customHeight="1">
      <c r="A9" s="208"/>
      <c r="B9" s="43" t="s">
        <v>28</v>
      </c>
      <c r="C9" s="43">
        <v>0</v>
      </c>
      <c r="D9" s="43">
        <v>0</v>
      </c>
      <c r="E9" s="43">
        <v>0</v>
      </c>
      <c r="F9" s="43">
        <v>0</v>
      </c>
      <c r="G9" s="43">
        <v>23</v>
      </c>
      <c r="H9" s="43">
        <v>2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2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64">
        <f t="shared" si="0"/>
        <v>25</v>
      </c>
      <c r="AF9" s="64">
        <f t="shared" si="1"/>
        <v>2</v>
      </c>
      <c r="AG9" s="64">
        <f t="shared" si="2"/>
        <v>27</v>
      </c>
    </row>
    <row r="10" spans="1:33" ht="26.25" customHeight="1">
      <c r="A10" s="207" t="s">
        <v>178</v>
      </c>
      <c r="B10" s="43" t="s">
        <v>1</v>
      </c>
      <c r="C10" s="43">
        <v>0</v>
      </c>
      <c r="D10" s="43">
        <v>0</v>
      </c>
      <c r="E10" s="43">
        <v>0</v>
      </c>
      <c r="F10" s="43">
        <v>0</v>
      </c>
      <c r="G10" s="43">
        <v>10</v>
      </c>
      <c r="H10" s="43">
        <v>2</v>
      </c>
      <c r="I10" s="43">
        <v>0</v>
      </c>
      <c r="J10" s="43">
        <v>0</v>
      </c>
      <c r="K10" s="43">
        <v>0</v>
      </c>
      <c r="L10" s="43">
        <v>1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64">
        <f t="shared" si="0"/>
        <v>10</v>
      </c>
      <c r="AF10" s="64">
        <f t="shared" si="1"/>
        <v>3</v>
      </c>
      <c r="AG10" s="64">
        <f t="shared" si="2"/>
        <v>13</v>
      </c>
    </row>
    <row r="11" spans="1:33" ht="26.25" customHeight="1">
      <c r="A11" s="208"/>
      <c r="B11" s="43" t="s">
        <v>28</v>
      </c>
      <c r="C11" s="43">
        <v>0</v>
      </c>
      <c r="D11" s="43">
        <v>0</v>
      </c>
      <c r="E11" s="43">
        <v>0</v>
      </c>
      <c r="F11" s="43">
        <v>0</v>
      </c>
      <c r="G11" s="43">
        <v>29</v>
      </c>
      <c r="H11" s="43">
        <v>6</v>
      </c>
      <c r="I11" s="43">
        <v>0</v>
      </c>
      <c r="J11" s="43">
        <v>0</v>
      </c>
      <c r="K11" s="43">
        <v>1</v>
      </c>
      <c r="L11" s="43">
        <v>1</v>
      </c>
      <c r="M11" s="43">
        <v>2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3</v>
      </c>
      <c r="T11" s="43">
        <v>0</v>
      </c>
      <c r="U11" s="43">
        <v>1</v>
      </c>
      <c r="V11" s="43">
        <v>0</v>
      </c>
      <c r="W11" s="43">
        <v>1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64">
        <f t="shared" si="0"/>
        <v>37</v>
      </c>
      <c r="AF11" s="64">
        <f t="shared" si="1"/>
        <v>7</v>
      </c>
      <c r="AG11" s="64">
        <f t="shared" si="2"/>
        <v>44</v>
      </c>
    </row>
    <row r="12" spans="1:33" ht="26.25" customHeight="1">
      <c r="A12" s="207" t="s">
        <v>179</v>
      </c>
      <c r="B12" s="43" t="s">
        <v>1</v>
      </c>
      <c r="C12" s="43">
        <v>0</v>
      </c>
      <c r="D12" s="43">
        <v>0</v>
      </c>
      <c r="E12" s="43">
        <v>0</v>
      </c>
      <c r="F12" s="43">
        <v>0</v>
      </c>
      <c r="G12" s="43">
        <v>25</v>
      </c>
      <c r="H12" s="43">
        <v>8</v>
      </c>
      <c r="I12" s="43">
        <v>0</v>
      </c>
      <c r="J12" s="43">
        <v>0</v>
      </c>
      <c r="K12" s="43">
        <v>0</v>
      </c>
      <c r="L12" s="43">
        <v>0</v>
      </c>
      <c r="M12" s="43">
        <v>1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1</v>
      </c>
      <c r="T12" s="43">
        <v>2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64">
        <f t="shared" si="0"/>
        <v>27</v>
      </c>
      <c r="AF12" s="64">
        <f t="shared" si="1"/>
        <v>10</v>
      </c>
      <c r="AG12" s="64">
        <f t="shared" si="2"/>
        <v>37</v>
      </c>
    </row>
    <row r="13" spans="1:33" ht="26.25" customHeight="1">
      <c r="A13" s="208"/>
      <c r="B13" s="43" t="s">
        <v>28</v>
      </c>
      <c r="C13" s="43">
        <v>0</v>
      </c>
      <c r="D13" s="43">
        <v>0</v>
      </c>
      <c r="E13" s="43">
        <v>0</v>
      </c>
      <c r="F13" s="43">
        <v>0</v>
      </c>
      <c r="G13" s="43">
        <v>60</v>
      </c>
      <c r="H13" s="43">
        <v>20</v>
      </c>
      <c r="I13" s="43">
        <v>0</v>
      </c>
      <c r="J13" s="43">
        <v>0</v>
      </c>
      <c r="K13" s="43">
        <v>0</v>
      </c>
      <c r="L13" s="43">
        <v>0</v>
      </c>
      <c r="M13" s="43">
        <v>2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5</v>
      </c>
      <c r="T13" s="43">
        <v>4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64">
        <f t="shared" si="0"/>
        <v>67</v>
      </c>
      <c r="AF13" s="64">
        <f t="shared" si="1"/>
        <v>24</v>
      </c>
      <c r="AG13" s="64">
        <f t="shared" si="2"/>
        <v>91</v>
      </c>
    </row>
    <row r="14" spans="1:33" ht="26.25" customHeight="1">
      <c r="A14" s="207" t="s">
        <v>106</v>
      </c>
      <c r="B14" s="43" t="s">
        <v>1</v>
      </c>
      <c r="C14" s="43">
        <v>0</v>
      </c>
      <c r="D14" s="43">
        <v>0</v>
      </c>
      <c r="E14" s="43">
        <v>0</v>
      </c>
      <c r="F14" s="43">
        <v>0</v>
      </c>
      <c r="G14" s="43">
        <v>12</v>
      </c>
      <c r="H14" s="43">
        <v>6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1</v>
      </c>
      <c r="T14" s="43">
        <v>1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64">
        <f t="shared" si="0"/>
        <v>13</v>
      </c>
      <c r="AF14" s="64">
        <f t="shared" si="1"/>
        <v>7</v>
      </c>
      <c r="AG14" s="64">
        <f t="shared" si="2"/>
        <v>20</v>
      </c>
    </row>
    <row r="15" spans="1:33" ht="26.25" customHeight="1">
      <c r="A15" s="208"/>
      <c r="B15" s="43" t="s">
        <v>28</v>
      </c>
      <c r="C15" s="43">
        <v>0</v>
      </c>
      <c r="D15" s="43">
        <v>0</v>
      </c>
      <c r="E15" s="43">
        <v>0</v>
      </c>
      <c r="F15" s="43">
        <v>0</v>
      </c>
      <c r="G15" s="43">
        <v>27</v>
      </c>
      <c r="H15" s="43">
        <v>16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10</v>
      </c>
      <c r="T15" s="43">
        <v>7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64">
        <f t="shared" si="0"/>
        <v>37</v>
      </c>
      <c r="AF15" s="64">
        <f t="shared" si="1"/>
        <v>23</v>
      </c>
      <c r="AG15" s="64">
        <f t="shared" si="2"/>
        <v>60</v>
      </c>
    </row>
    <row r="16" spans="1:33" ht="26.25" customHeight="1">
      <c r="A16" s="207" t="s">
        <v>61</v>
      </c>
      <c r="B16" s="43" t="s">
        <v>1</v>
      </c>
      <c r="C16" s="43">
        <v>0</v>
      </c>
      <c r="D16" s="43">
        <v>0</v>
      </c>
      <c r="E16" s="43">
        <v>0</v>
      </c>
      <c r="F16" s="43">
        <v>0</v>
      </c>
      <c r="G16" s="43">
        <v>7</v>
      </c>
      <c r="H16" s="43">
        <v>3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</v>
      </c>
      <c r="T16" s="43">
        <v>2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64">
        <f t="shared" si="0"/>
        <v>8</v>
      </c>
      <c r="AF16" s="64">
        <f t="shared" si="1"/>
        <v>5</v>
      </c>
      <c r="AG16" s="64">
        <f t="shared" si="2"/>
        <v>13</v>
      </c>
    </row>
    <row r="17" spans="1:33" ht="26.25" customHeight="1">
      <c r="A17" s="208"/>
      <c r="B17" s="43" t="s">
        <v>28</v>
      </c>
      <c r="C17" s="43">
        <v>0</v>
      </c>
      <c r="D17" s="43">
        <v>0</v>
      </c>
      <c r="E17" s="43">
        <v>0</v>
      </c>
      <c r="F17" s="43">
        <v>0</v>
      </c>
      <c r="G17" s="43">
        <v>16</v>
      </c>
      <c r="H17" s="43">
        <v>6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4</v>
      </c>
      <c r="T17" s="43">
        <v>4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64">
        <f t="shared" si="0"/>
        <v>20</v>
      </c>
      <c r="AF17" s="64">
        <f t="shared" si="1"/>
        <v>10</v>
      </c>
      <c r="AG17" s="64">
        <f t="shared" si="2"/>
        <v>30</v>
      </c>
    </row>
    <row r="18" spans="1:33" ht="26.25" customHeight="1">
      <c r="A18" s="139" t="s">
        <v>64</v>
      </c>
      <c r="B18" s="43" t="s">
        <v>1</v>
      </c>
      <c r="C18" s="43">
        <f>+C4+C6+C8+C10+C12+C14+C16</f>
        <v>0</v>
      </c>
      <c r="D18" s="43">
        <f aca="true" t="shared" si="3" ref="D18:AG18">+D4+D6+D8+D10+D12+D14+D16</f>
        <v>0</v>
      </c>
      <c r="E18" s="43">
        <f t="shared" si="3"/>
        <v>0</v>
      </c>
      <c r="F18" s="43">
        <f t="shared" si="3"/>
        <v>0</v>
      </c>
      <c r="G18" s="43">
        <f t="shared" si="3"/>
        <v>94</v>
      </c>
      <c r="H18" s="43">
        <f t="shared" si="3"/>
        <v>50</v>
      </c>
      <c r="I18" s="43">
        <f t="shared" si="3"/>
        <v>0</v>
      </c>
      <c r="J18" s="43">
        <f t="shared" si="3"/>
        <v>0</v>
      </c>
      <c r="K18" s="43">
        <f t="shared" si="3"/>
        <v>0</v>
      </c>
      <c r="L18" s="43">
        <f t="shared" si="3"/>
        <v>2</v>
      </c>
      <c r="M18" s="43">
        <f t="shared" si="3"/>
        <v>1</v>
      </c>
      <c r="N18" s="43">
        <f t="shared" si="3"/>
        <v>0</v>
      </c>
      <c r="O18" s="43">
        <f t="shared" si="3"/>
        <v>0</v>
      </c>
      <c r="P18" s="43">
        <f t="shared" si="3"/>
        <v>0</v>
      </c>
      <c r="Q18" s="43">
        <f t="shared" si="3"/>
        <v>0</v>
      </c>
      <c r="R18" s="43">
        <f t="shared" si="3"/>
        <v>0</v>
      </c>
      <c r="S18" s="43">
        <f t="shared" si="3"/>
        <v>12</v>
      </c>
      <c r="T18" s="43">
        <f t="shared" si="3"/>
        <v>9</v>
      </c>
      <c r="U18" s="43">
        <f t="shared" si="3"/>
        <v>0</v>
      </c>
      <c r="V18" s="43">
        <f t="shared" si="3"/>
        <v>0</v>
      </c>
      <c r="W18" s="43">
        <f t="shared" si="3"/>
        <v>2</v>
      </c>
      <c r="X18" s="43">
        <f t="shared" si="3"/>
        <v>0</v>
      </c>
      <c r="Y18" s="43">
        <f t="shared" si="3"/>
        <v>0</v>
      </c>
      <c r="Z18" s="43">
        <f t="shared" si="3"/>
        <v>0</v>
      </c>
      <c r="AA18" s="43">
        <f t="shared" si="3"/>
        <v>0</v>
      </c>
      <c r="AB18" s="43">
        <f t="shared" si="3"/>
        <v>0</v>
      </c>
      <c r="AC18" s="43">
        <f t="shared" si="3"/>
        <v>0</v>
      </c>
      <c r="AD18" s="43">
        <f t="shared" si="3"/>
        <v>0</v>
      </c>
      <c r="AE18" s="64">
        <f t="shared" si="3"/>
        <v>109</v>
      </c>
      <c r="AF18" s="64">
        <f t="shared" si="3"/>
        <v>61</v>
      </c>
      <c r="AG18" s="64">
        <f t="shared" si="3"/>
        <v>170</v>
      </c>
    </row>
    <row r="19" spans="1:33" ht="26.25" customHeight="1">
      <c r="A19" s="140"/>
      <c r="B19" s="43" t="s">
        <v>28</v>
      </c>
      <c r="C19" s="43">
        <f>+C5+C7+C9+C11+C13+C15+C17</f>
        <v>0</v>
      </c>
      <c r="D19" s="43">
        <f aca="true" t="shared" si="4" ref="D19:AG19">+D5+D7+D9+D11+D13+D15+D17</f>
        <v>0</v>
      </c>
      <c r="E19" s="43">
        <f t="shared" si="4"/>
        <v>0</v>
      </c>
      <c r="F19" s="43">
        <f t="shared" si="4"/>
        <v>0</v>
      </c>
      <c r="G19" s="43">
        <f t="shared" si="4"/>
        <v>346</v>
      </c>
      <c r="H19" s="43">
        <f t="shared" si="4"/>
        <v>188</v>
      </c>
      <c r="I19" s="43">
        <f t="shared" si="4"/>
        <v>0</v>
      </c>
      <c r="J19" s="43">
        <f t="shared" si="4"/>
        <v>0</v>
      </c>
      <c r="K19" s="43">
        <f t="shared" si="4"/>
        <v>1</v>
      </c>
      <c r="L19" s="43">
        <f t="shared" si="4"/>
        <v>4</v>
      </c>
      <c r="M19" s="43">
        <f t="shared" si="4"/>
        <v>4</v>
      </c>
      <c r="N19" s="43">
        <f t="shared" si="4"/>
        <v>0</v>
      </c>
      <c r="O19" s="43">
        <f t="shared" si="4"/>
        <v>0</v>
      </c>
      <c r="P19" s="43">
        <f t="shared" si="4"/>
        <v>0</v>
      </c>
      <c r="Q19" s="43">
        <f t="shared" si="4"/>
        <v>0</v>
      </c>
      <c r="R19" s="43">
        <f t="shared" si="4"/>
        <v>0</v>
      </c>
      <c r="S19" s="43">
        <f t="shared" si="4"/>
        <v>54</v>
      </c>
      <c r="T19" s="43">
        <f t="shared" si="4"/>
        <v>25</v>
      </c>
      <c r="U19" s="43">
        <f t="shared" si="4"/>
        <v>3</v>
      </c>
      <c r="V19" s="43">
        <f t="shared" si="4"/>
        <v>1</v>
      </c>
      <c r="W19" s="43">
        <f t="shared" si="4"/>
        <v>5</v>
      </c>
      <c r="X19" s="43">
        <f t="shared" si="4"/>
        <v>1</v>
      </c>
      <c r="Y19" s="43">
        <f t="shared" si="4"/>
        <v>0</v>
      </c>
      <c r="Z19" s="43">
        <f t="shared" si="4"/>
        <v>0</v>
      </c>
      <c r="AA19" s="43">
        <f t="shared" si="4"/>
        <v>0</v>
      </c>
      <c r="AB19" s="43">
        <f t="shared" si="4"/>
        <v>0</v>
      </c>
      <c r="AC19" s="43">
        <f t="shared" si="4"/>
        <v>0</v>
      </c>
      <c r="AD19" s="43">
        <f t="shared" si="4"/>
        <v>0</v>
      </c>
      <c r="AE19" s="64">
        <f t="shared" si="4"/>
        <v>413</v>
      </c>
      <c r="AF19" s="64">
        <f t="shared" si="4"/>
        <v>219</v>
      </c>
      <c r="AG19" s="64">
        <f t="shared" si="4"/>
        <v>632</v>
      </c>
    </row>
    <row r="20" spans="1:36" ht="26.25" customHeight="1">
      <c r="A20" s="139" t="s">
        <v>145</v>
      </c>
      <c r="B20" s="43" t="s">
        <v>1</v>
      </c>
      <c r="C20" s="43">
        <v>0</v>
      </c>
      <c r="D20" s="43">
        <v>0</v>
      </c>
      <c r="E20" s="43">
        <v>0</v>
      </c>
      <c r="F20" s="43">
        <v>0</v>
      </c>
      <c r="G20" s="43">
        <v>30</v>
      </c>
      <c r="H20" s="43">
        <v>20</v>
      </c>
      <c r="I20" s="43">
        <v>1</v>
      </c>
      <c r="J20" s="43">
        <v>0</v>
      </c>
      <c r="K20" s="43">
        <v>0</v>
      </c>
      <c r="L20" s="43">
        <v>1</v>
      </c>
      <c r="M20" s="43">
        <v>0</v>
      </c>
      <c r="N20" s="43">
        <v>0</v>
      </c>
      <c r="O20" s="43">
        <v>0</v>
      </c>
      <c r="P20" s="43">
        <v>0</v>
      </c>
      <c r="Q20" s="43">
        <v>2</v>
      </c>
      <c r="R20" s="43">
        <v>0</v>
      </c>
      <c r="S20" s="43">
        <v>2</v>
      </c>
      <c r="T20" s="43">
        <v>3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64">
        <f t="shared" si="0"/>
        <v>35</v>
      </c>
      <c r="AF20" s="64">
        <f t="shared" si="1"/>
        <v>24</v>
      </c>
      <c r="AG20" s="64">
        <f t="shared" si="2"/>
        <v>59</v>
      </c>
      <c r="AI20" s="41"/>
      <c r="AJ20" s="41"/>
    </row>
    <row r="21" spans="1:36" ht="26.25" customHeight="1">
      <c r="A21" s="140"/>
      <c r="B21" s="43" t="s">
        <v>28</v>
      </c>
      <c r="C21" s="43">
        <v>0</v>
      </c>
      <c r="D21" s="43">
        <v>0</v>
      </c>
      <c r="E21" s="43">
        <v>0</v>
      </c>
      <c r="F21" s="43">
        <v>0</v>
      </c>
      <c r="G21" s="43">
        <v>100</v>
      </c>
      <c r="H21" s="43">
        <v>64</v>
      </c>
      <c r="I21" s="43">
        <v>3</v>
      </c>
      <c r="J21" s="43">
        <v>0</v>
      </c>
      <c r="K21" s="43">
        <v>0</v>
      </c>
      <c r="L21" s="43">
        <v>4</v>
      </c>
      <c r="M21" s="43">
        <v>0</v>
      </c>
      <c r="N21" s="43">
        <v>0</v>
      </c>
      <c r="O21" s="43">
        <v>0</v>
      </c>
      <c r="P21" s="43">
        <v>0</v>
      </c>
      <c r="Q21" s="43">
        <v>5</v>
      </c>
      <c r="R21" s="43">
        <v>0</v>
      </c>
      <c r="S21" s="43">
        <v>16</v>
      </c>
      <c r="T21" s="43">
        <v>10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64">
        <f t="shared" si="0"/>
        <v>124</v>
      </c>
      <c r="AF21" s="64">
        <f t="shared" si="1"/>
        <v>78</v>
      </c>
      <c r="AG21" s="64">
        <f t="shared" si="2"/>
        <v>202</v>
      </c>
      <c r="AI21" s="41"/>
      <c r="AJ21" s="41"/>
    </row>
    <row r="22" spans="1:36" ht="26.25" customHeight="1">
      <c r="A22" s="139" t="s">
        <v>146</v>
      </c>
      <c r="B22" s="43" t="s">
        <v>1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20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2</v>
      </c>
      <c r="Q22" s="43">
        <v>0</v>
      </c>
      <c r="R22" s="43">
        <v>1</v>
      </c>
      <c r="S22" s="43">
        <v>0</v>
      </c>
      <c r="T22" s="43">
        <v>6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64">
        <f t="shared" si="0"/>
        <v>0</v>
      </c>
      <c r="AF22" s="64">
        <f t="shared" si="1"/>
        <v>29</v>
      </c>
      <c r="AG22" s="64">
        <f t="shared" si="2"/>
        <v>29</v>
      </c>
      <c r="AI22" s="41"/>
      <c r="AJ22" s="41"/>
    </row>
    <row r="23" spans="1:36" ht="26.25" customHeight="1">
      <c r="A23" s="140"/>
      <c r="B23" s="43" t="s">
        <v>28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68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2</v>
      </c>
      <c r="Q23" s="43">
        <v>0</v>
      </c>
      <c r="R23" s="43">
        <v>1</v>
      </c>
      <c r="S23" s="43">
        <v>0</v>
      </c>
      <c r="T23" s="43">
        <v>26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64">
        <f t="shared" si="0"/>
        <v>0</v>
      </c>
      <c r="AF23" s="64">
        <f t="shared" si="1"/>
        <v>97</v>
      </c>
      <c r="AG23" s="64">
        <f t="shared" si="2"/>
        <v>97</v>
      </c>
      <c r="AI23" s="41"/>
      <c r="AJ23" s="41"/>
    </row>
    <row r="24" spans="1:33" ht="26.25" customHeight="1">
      <c r="A24" s="139" t="s">
        <v>147</v>
      </c>
      <c r="B24" s="43" t="s">
        <v>1</v>
      </c>
      <c r="C24" s="43">
        <f>+C20+C22</f>
        <v>0</v>
      </c>
      <c r="D24" s="43">
        <f aca="true" t="shared" si="5" ref="D24:AG24">+D20+D22</f>
        <v>0</v>
      </c>
      <c r="E24" s="43">
        <f t="shared" si="5"/>
        <v>0</v>
      </c>
      <c r="F24" s="43">
        <f t="shared" si="5"/>
        <v>0</v>
      </c>
      <c r="G24" s="43">
        <f t="shared" si="5"/>
        <v>30</v>
      </c>
      <c r="H24" s="43">
        <f t="shared" si="5"/>
        <v>40</v>
      </c>
      <c r="I24" s="43">
        <f t="shared" si="5"/>
        <v>1</v>
      </c>
      <c r="J24" s="43">
        <f t="shared" si="5"/>
        <v>0</v>
      </c>
      <c r="K24" s="43">
        <f t="shared" si="5"/>
        <v>0</v>
      </c>
      <c r="L24" s="43">
        <f t="shared" si="5"/>
        <v>1</v>
      </c>
      <c r="M24" s="43">
        <f t="shared" si="5"/>
        <v>0</v>
      </c>
      <c r="N24" s="43">
        <f t="shared" si="5"/>
        <v>0</v>
      </c>
      <c r="O24" s="43">
        <f t="shared" si="5"/>
        <v>0</v>
      </c>
      <c r="P24" s="43">
        <f t="shared" si="5"/>
        <v>2</v>
      </c>
      <c r="Q24" s="43">
        <f t="shared" si="5"/>
        <v>2</v>
      </c>
      <c r="R24" s="43">
        <f t="shared" si="5"/>
        <v>1</v>
      </c>
      <c r="S24" s="43">
        <f t="shared" si="5"/>
        <v>2</v>
      </c>
      <c r="T24" s="43">
        <f t="shared" si="5"/>
        <v>9</v>
      </c>
      <c r="U24" s="43">
        <f t="shared" si="5"/>
        <v>0</v>
      </c>
      <c r="V24" s="43">
        <f t="shared" si="5"/>
        <v>0</v>
      </c>
      <c r="W24" s="43">
        <f t="shared" si="5"/>
        <v>0</v>
      </c>
      <c r="X24" s="43">
        <f t="shared" si="5"/>
        <v>0</v>
      </c>
      <c r="Y24" s="43">
        <f t="shared" si="5"/>
        <v>0</v>
      </c>
      <c r="Z24" s="43">
        <f t="shared" si="5"/>
        <v>0</v>
      </c>
      <c r="AA24" s="43">
        <f t="shared" si="5"/>
        <v>0</v>
      </c>
      <c r="AB24" s="43">
        <f t="shared" si="5"/>
        <v>0</v>
      </c>
      <c r="AC24" s="43">
        <f t="shared" si="5"/>
        <v>0</v>
      </c>
      <c r="AD24" s="43">
        <f t="shared" si="5"/>
        <v>0</v>
      </c>
      <c r="AE24" s="64">
        <f t="shared" si="5"/>
        <v>35</v>
      </c>
      <c r="AF24" s="64">
        <f t="shared" si="5"/>
        <v>53</v>
      </c>
      <c r="AG24" s="64">
        <f t="shared" si="5"/>
        <v>88</v>
      </c>
    </row>
    <row r="25" spans="1:33" ht="26.25" customHeight="1">
      <c r="A25" s="140"/>
      <c r="B25" s="43" t="s">
        <v>28</v>
      </c>
      <c r="C25" s="43">
        <f>+C21+C23</f>
        <v>0</v>
      </c>
      <c r="D25" s="43">
        <f aca="true" t="shared" si="6" ref="D25:AG25">+D21+D23</f>
        <v>0</v>
      </c>
      <c r="E25" s="43">
        <f t="shared" si="6"/>
        <v>0</v>
      </c>
      <c r="F25" s="43">
        <f t="shared" si="6"/>
        <v>0</v>
      </c>
      <c r="G25" s="43">
        <f t="shared" si="6"/>
        <v>100</v>
      </c>
      <c r="H25" s="43">
        <f t="shared" si="6"/>
        <v>132</v>
      </c>
      <c r="I25" s="43">
        <f t="shared" si="6"/>
        <v>3</v>
      </c>
      <c r="J25" s="43">
        <f t="shared" si="6"/>
        <v>0</v>
      </c>
      <c r="K25" s="43">
        <f t="shared" si="6"/>
        <v>0</v>
      </c>
      <c r="L25" s="43">
        <f t="shared" si="6"/>
        <v>4</v>
      </c>
      <c r="M25" s="43">
        <f t="shared" si="6"/>
        <v>0</v>
      </c>
      <c r="N25" s="43">
        <f t="shared" si="6"/>
        <v>0</v>
      </c>
      <c r="O25" s="43">
        <f t="shared" si="6"/>
        <v>0</v>
      </c>
      <c r="P25" s="43">
        <f t="shared" si="6"/>
        <v>2</v>
      </c>
      <c r="Q25" s="43">
        <f t="shared" si="6"/>
        <v>5</v>
      </c>
      <c r="R25" s="43">
        <f t="shared" si="6"/>
        <v>1</v>
      </c>
      <c r="S25" s="43">
        <f t="shared" si="6"/>
        <v>16</v>
      </c>
      <c r="T25" s="43">
        <f t="shared" si="6"/>
        <v>36</v>
      </c>
      <c r="U25" s="43">
        <f t="shared" si="6"/>
        <v>0</v>
      </c>
      <c r="V25" s="43">
        <f t="shared" si="6"/>
        <v>0</v>
      </c>
      <c r="W25" s="43">
        <f t="shared" si="6"/>
        <v>0</v>
      </c>
      <c r="X25" s="43">
        <f t="shared" si="6"/>
        <v>0</v>
      </c>
      <c r="Y25" s="43">
        <f t="shared" si="6"/>
        <v>0</v>
      </c>
      <c r="Z25" s="43">
        <f t="shared" si="6"/>
        <v>0</v>
      </c>
      <c r="AA25" s="43">
        <f t="shared" si="6"/>
        <v>0</v>
      </c>
      <c r="AB25" s="43">
        <f t="shared" si="6"/>
        <v>0</v>
      </c>
      <c r="AC25" s="43">
        <f t="shared" si="6"/>
        <v>0</v>
      </c>
      <c r="AD25" s="43">
        <f t="shared" si="6"/>
        <v>0</v>
      </c>
      <c r="AE25" s="64">
        <f t="shared" si="6"/>
        <v>124</v>
      </c>
      <c r="AF25" s="64">
        <f t="shared" si="6"/>
        <v>175</v>
      </c>
      <c r="AG25" s="64">
        <f t="shared" si="6"/>
        <v>299</v>
      </c>
    </row>
    <row r="26" spans="1:36" ht="26.25" customHeight="1">
      <c r="A26" s="139" t="s">
        <v>169</v>
      </c>
      <c r="B26" s="43" t="s">
        <v>1</v>
      </c>
      <c r="C26" s="43">
        <v>0</v>
      </c>
      <c r="D26" s="43">
        <v>0</v>
      </c>
      <c r="E26" s="43">
        <v>0</v>
      </c>
      <c r="F26" s="43">
        <v>0</v>
      </c>
      <c r="G26" s="43">
        <v>9</v>
      </c>
      <c r="H26" s="43">
        <v>5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64">
        <f t="shared" si="0"/>
        <v>9</v>
      </c>
      <c r="AF26" s="64">
        <f t="shared" si="1"/>
        <v>5</v>
      </c>
      <c r="AG26" s="64">
        <f t="shared" si="2"/>
        <v>14</v>
      </c>
      <c r="AI26" s="41"/>
      <c r="AJ26" s="41"/>
    </row>
    <row r="27" spans="1:36" ht="26.25" customHeight="1">
      <c r="A27" s="140"/>
      <c r="B27" s="43" t="s">
        <v>28</v>
      </c>
      <c r="C27" s="43">
        <v>0</v>
      </c>
      <c r="D27" s="43">
        <v>0</v>
      </c>
      <c r="E27" s="43">
        <v>0</v>
      </c>
      <c r="F27" s="43">
        <v>0</v>
      </c>
      <c r="G27" s="43">
        <v>22</v>
      </c>
      <c r="H27" s="43">
        <v>16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5</v>
      </c>
      <c r="O27" s="43">
        <v>0</v>
      </c>
      <c r="P27" s="43">
        <v>0</v>
      </c>
      <c r="Q27" s="43">
        <v>0</v>
      </c>
      <c r="R27" s="43">
        <v>0</v>
      </c>
      <c r="S27" s="43">
        <v>19</v>
      </c>
      <c r="T27" s="43">
        <v>6</v>
      </c>
      <c r="U27" s="43">
        <v>0</v>
      </c>
      <c r="V27" s="43">
        <v>0</v>
      </c>
      <c r="W27" s="43">
        <v>0</v>
      </c>
      <c r="X27" s="43">
        <v>3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64">
        <f t="shared" si="0"/>
        <v>41</v>
      </c>
      <c r="AF27" s="64">
        <f t="shared" si="1"/>
        <v>30</v>
      </c>
      <c r="AG27" s="64">
        <f t="shared" si="2"/>
        <v>71</v>
      </c>
      <c r="AI27" s="41"/>
      <c r="AJ27" s="41"/>
    </row>
    <row r="28" spans="1:36" ht="26.25" customHeight="1">
      <c r="A28" s="139" t="s">
        <v>52</v>
      </c>
      <c r="B28" s="43" t="s">
        <v>1</v>
      </c>
      <c r="C28" s="43">
        <v>0</v>
      </c>
      <c r="D28" s="43">
        <v>0</v>
      </c>
      <c r="E28" s="43">
        <v>0</v>
      </c>
      <c r="F28" s="43">
        <v>0</v>
      </c>
      <c r="G28" s="43">
        <v>12</v>
      </c>
      <c r="H28" s="43">
        <v>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1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64">
        <f t="shared" si="0"/>
        <v>13</v>
      </c>
      <c r="AF28" s="64">
        <f t="shared" si="1"/>
        <v>5</v>
      </c>
      <c r="AG28" s="64">
        <f t="shared" si="2"/>
        <v>18</v>
      </c>
      <c r="AI28" s="41"/>
      <c r="AJ28" s="41"/>
    </row>
    <row r="29" spans="1:36" ht="26.25" customHeight="1">
      <c r="A29" s="140"/>
      <c r="B29" s="43" t="s">
        <v>28</v>
      </c>
      <c r="C29" s="43">
        <v>0</v>
      </c>
      <c r="D29" s="43">
        <v>0</v>
      </c>
      <c r="E29" s="43">
        <v>0</v>
      </c>
      <c r="F29" s="43">
        <v>0</v>
      </c>
      <c r="G29" s="43">
        <v>32</v>
      </c>
      <c r="H29" s="43">
        <v>17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7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64">
        <f t="shared" si="0"/>
        <v>39</v>
      </c>
      <c r="AF29" s="64">
        <f t="shared" si="1"/>
        <v>17</v>
      </c>
      <c r="AG29" s="64">
        <f t="shared" si="2"/>
        <v>56</v>
      </c>
      <c r="AI29" s="41"/>
      <c r="AJ29" s="41"/>
    </row>
    <row r="30" spans="1:36" ht="26.25" customHeight="1">
      <c r="A30" s="139" t="s">
        <v>170</v>
      </c>
      <c r="B30" s="43" t="s">
        <v>1</v>
      </c>
      <c r="C30" s="43">
        <v>0</v>
      </c>
      <c r="D30" s="43">
        <v>0</v>
      </c>
      <c r="E30" s="43">
        <v>0</v>
      </c>
      <c r="F30" s="43">
        <v>0</v>
      </c>
      <c r="G30" s="43">
        <v>18</v>
      </c>
      <c r="H30" s="43">
        <v>12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1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64">
        <f t="shared" si="0"/>
        <v>18</v>
      </c>
      <c r="AF30" s="64">
        <f t="shared" si="1"/>
        <v>13</v>
      </c>
      <c r="AG30" s="64">
        <f t="shared" si="2"/>
        <v>31</v>
      </c>
      <c r="AI30" s="41"/>
      <c r="AJ30" s="41"/>
    </row>
    <row r="31" spans="1:36" ht="26.25" customHeight="1">
      <c r="A31" s="140"/>
      <c r="B31" s="43" t="s">
        <v>28</v>
      </c>
      <c r="C31" s="43">
        <v>0</v>
      </c>
      <c r="D31" s="43">
        <v>0</v>
      </c>
      <c r="E31" s="43">
        <v>0</v>
      </c>
      <c r="F31" s="43">
        <v>0</v>
      </c>
      <c r="G31" s="43">
        <v>53</v>
      </c>
      <c r="H31" s="43">
        <v>34</v>
      </c>
      <c r="I31" s="43">
        <v>0</v>
      </c>
      <c r="J31" s="43">
        <v>0</v>
      </c>
      <c r="K31" s="43">
        <v>2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3</v>
      </c>
      <c r="T31" s="43">
        <v>6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64">
        <f t="shared" si="0"/>
        <v>58</v>
      </c>
      <c r="AF31" s="64">
        <f t="shared" si="1"/>
        <v>40</v>
      </c>
      <c r="AG31" s="64">
        <f t="shared" si="2"/>
        <v>98</v>
      </c>
      <c r="AI31" s="41"/>
      <c r="AJ31" s="41"/>
    </row>
    <row r="32" spans="1:36" ht="26.25" customHeight="1">
      <c r="A32" s="139" t="s">
        <v>171</v>
      </c>
      <c r="B32" s="43" t="s">
        <v>1</v>
      </c>
      <c r="C32" s="43">
        <v>0</v>
      </c>
      <c r="D32" s="43">
        <v>0</v>
      </c>
      <c r="E32" s="43">
        <v>0</v>
      </c>
      <c r="F32" s="43">
        <v>0</v>
      </c>
      <c r="G32" s="43">
        <v>12</v>
      </c>
      <c r="H32" s="43">
        <v>9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1</v>
      </c>
      <c r="R32" s="43">
        <v>0</v>
      </c>
      <c r="S32" s="43">
        <v>1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64">
        <f t="shared" si="0"/>
        <v>14</v>
      </c>
      <c r="AF32" s="64">
        <f t="shared" si="1"/>
        <v>9</v>
      </c>
      <c r="AG32" s="64">
        <f t="shared" si="2"/>
        <v>23</v>
      </c>
      <c r="AI32" s="41"/>
      <c r="AJ32" s="41"/>
    </row>
    <row r="33" spans="1:36" ht="26.25" customHeight="1">
      <c r="A33" s="140"/>
      <c r="B33" s="43" t="s">
        <v>28</v>
      </c>
      <c r="C33" s="43">
        <v>0</v>
      </c>
      <c r="D33" s="43">
        <v>0</v>
      </c>
      <c r="E33" s="43">
        <v>0</v>
      </c>
      <c r="F33" s="43">
        <v>0</v>
      </c>
      <c r="G33" s="43">
        <v>48</v>
      </c>
      <c r="H33" s="43">
        <v>33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1</v>
      </c>
      <c r="R33" s="43">
        <v>0</v>
      </c>
      <c r="S33" s="43">
        <v>3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1</v>
      </c>
      <c r="AE33" s="64">
        <f t="shared" si="0"/>
        <v>52</v>
      </c>
      <c r="AF33" s="64">
        <f t="shared" si="1"/>
        <v>34</v>
      </c>
      <c r="AG33" s="64">
        <f t="shared" si="2"/>
        <v>86</v>
      </c>
      <c r="AI33" s="41"/>
      <c r="AJ33" s="41"/>
    </row>
    <row r="34" spans="1:36" ht="26.25" customHeight="1">
      <c r="A34" s="139" t="s">
        <v>172</v>
      </c>
      <c r="B34" s="43" t="s">
        <v>1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64">
        <f t="shared" si="0"/>
        <v>0</v>
      </c>
      <c r="AF34" s="64">
        <f t="shared" si="1"/>
        <v>0</v>
      </c>
      <c r="AG34" s="64">
        <f t="shared" si="2"/>
        <v>0</v>
      </c>
      <c r="AI34" s="41"/>
      <c r="AJ34" s="41"/>
    </row>
    <row r="35" spans="1:36" ht="26.25" customHeight="1">
      <c r="A35" s="140"/>
      <c r="B35" s="43" t="s">
        <v>28</v>
      </c>
      <c r="C35" s="43">
        <v>0</v>
      </c>
      <c r="D35" s="43">
        <v>0</v>
      </c>
      <c r="E35" s="43">
        <v>0</v>
      </c>
      <c r="F35" s="43">
        <v>0</v>
      </c>
      <c r="G35" s="43">
        <v>19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64">
        <f t="shared" si="0"/>
        <v>19</v>
      </c>
      <c r="AF35" s="64">
        <f t="shared" si="1"/>
        <v>0</v>
      </c>
      <c r="AG35" s="64">
        <f t="shared" si="2"/>
        <v>19</v>
      </c>
      <c r="AI35" s="41"/>
      <c r="AJ35" s="41"/>
    </row>
    <row r="36" spans="1:36" ht="26.25" customHeight="1">
      <c r="A36" s="139" t="s">
        <v>173</v>
      </c>
      <c r="B36" s="43" t="s">
        <v>1</v>
      </c>
      <c r="C36" s="43">
        <v>0</v>
      </c>
      <c r="D36" s="43">
        <v>0</v>
      </c>
      <c r="E36" s="43">
        <v>0</v>
      </c>
      <c r="F36" s="43">
        <v>0</v>
      </c>
      <c r="G36" s="43">
        <v>17</v>
      </c>
      <c r="H36" s="43">
        <v>2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2</v>
      </c>
      <c r="T36" s="43">
        <v>1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64">
        <f t="shared" si="0"/>
        <v>19</v>
      </c>
      <c r="AF36" s="64">
        <f t="shared" si="1"/>
        <v>3</v>
      </c>
      <c r="AG36" s="64">
        <f t="shared" si="2"/>
        <v>22</v>
      </c>
      <c r="AI36" s="41"/>
      <c r="AJ36" s="41"/>
    </row>
    <row r="37" spans="1:36" ht="26.25" customHeight="1">
      <c r="A37" s="140"/>
      <c r="B37" s="43" t="s">
        <v>28</v>
      </c>
      <c r="C37" s="43">
        <v>0</v>
      </c>
      <c r="D37" s="43">
        <v>0</v>
      </c>
      <c r="E37" s="43">
        <v>0</v>
      </c>
      <c r="F37" s="43">
        <v>0</v>
      </c>
      <c r="G37" s="43">
        <v>52</v>
      </c>
      <c r="H37" s="43">
        <v>8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2</v>
      </c>
      <c r="P37" s="43">
        <v>0</v>
      </c>
      <c r="Q37" s="43">
        <v>0</v>
      </c>
      <c r="R37" s="43">
        <v>0</v>
      </c>
      <c r="S37" s="43">
        <v>21</v>
      </c>
      <c r="T37" s="43">
        <v>7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64">
        <f t="shared" si="0"/>
        <v>75</v>
      </c>
      <c r="AF37" s="64">
        <f t="shared" si="1"/>
        <v>15</v>
      </c>
      <c r="AG37" s="64">
        <f t="shared" si="2"/>
        <v>90</v>
      </c>
      <c r="AI37" s="41"/>
      <c r="AJ37" s="41"/>
    </row>
    <row r="38" spans="1:36" ht="26.25" customHeight="1">
      <c r="A38" s="139" t="s">
        <v>174</v>
      </c>
      <c r="B38" s="43" t="s">
        <v>1</v>
      </c>
      <c r="C38" s="43">
        <v>0</v>
      </c>
      <c r="D38" s="43">
        <v>0</v>
      </c>
      <c r="E38" s="43">
        <v>0</v>
      </c>
      <c r="F38" s="43">
        <v>0</v>
      </c>
      <c r="G38" s="43">
        <v>10</v>
      </c>
      <c r="H38" s="43">
        <v>1</v>
      </c>
      <c r="I38" s="43">
        <v>0</v>
      </c>
      <c r="J38" s="43">
        <v>6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3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64">
        <f t="shared" si="0"/>
        <v>13</v>
      </c>
      <c r="AF38" s="64">
        <f t="shared" si="1"/>
        <v>7</v>
      </c>
      <c r="AG38" s="64">
        <f t="shared" si="2"/>
        <v>20</v>
      </c>
      <c r="AI38" s="41"/>
      <c r="AJ38" s="41"/>
    </row>
    <row r="39" spans="1:36" ht="26.25" customHeight="1">
      <c r="A39" s="140"/>
      <c r="B39" s="43" t="s">
        <v>28</v>
      </c>
      <c r="C39" s="43">
        <v>0</v>
      </c>
      <c r="D39" s="43">
        <v>0</v>
      </c>
      <c r="E39" s="43">
        <v>0</v>
      </c>
      <c r="F39" s="43">
        <v>0</v>
      </c>
      <c r="G39" s="43">
        <v>65</v>
      </c>
      <c r="H39" s="43">
        <v>47</v>
      </c>
      <c r="I39" s="43">
        <v>0</v>
      </c>
      <c r="J39" s="43">
        <v>15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7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64">
        <f t="shared" si="0"/>
        <v>72</v>
      </c>
      <c r="AF39" s="64">
        <f t="shared" si="1"/>
        <v>62</v>
      </c>
      <c r="AG39" s="64">
        <f t="shared" si="2"/>
        <v>134</v>
      </c>
      <c r="AI39" s="41"/>
      <c r="AJ39" s="41"/>
    </row>
    <row r="40" spans="1:36" ht="26.25" customHeight="1">
      <c r="A40" s="139" t="s">
        <v>51</v>
      </c>
      <c r="B40" s="43" t="s">
        <v>1</v>
      </c>
      <c r="C40" s="43">
        <v>0</v>
      </c>
      <c r="D40" s="43">
        <v>0</v>
      </c>
      <c r="E40" s="43">
        <v>0</v>
      </c>
      <c r="F40" s="43">
        <v>0</v>
      </c>
      <c r="G40" s="43">
        <v>15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64">
        <f t="shared" si="0"/>
        <v>15</v>
      </c>
      <c r="AF40" s="64">
        <f t="shared" si="1"/>
        <v>0</v>
      </c>
      <c r="AG40" s="64">
        <f t="shared" si="2"/>
        <v>15</v>
      </c>
      <c r="AI40" s="41"/>
      <c r="AJ40" s="41"/>
    </row>
    <row r="41" spans="1:36" ht="26.25" customHeight="1">
      <c r="A41" s="140"/>
      <c r="B41" s="43" t="s">
        <v>28</v>
      </c>
      <c r="C41" s="43">
        <v>0</v>
      </c>
      <c r="D41" s="43">
        <v>0</v>
      </c>
      <c r="E41" s="43">
        <v>0</v>
      </c>
      <c r="F41" s="43">
        <v>0</v>
      </c>
      <c r="G41" s="43">
        <v>45</v>
      </c>
      <c r="H41" s="43">
        <v>4</v>
      </c>
      <c r="I41" s="43">
        <v>0</v>
      </c>
      <c r="J41" s="43">
        <v>0</v>
      </c>
      <c r="K41" s="43">
        <v>3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2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64">
        <f t="shared" si="0"/>
        <v>50</v>
      </c>
      <c r="AF41" s="64">
        <f t="shared" si="1"/>
        <v>4</v>
      </c>
      <c r="AG41" s="64">
        <f t="shared" si="2"/>
        <v>54</v>
      </c>
      <c r="AI41" s="41"/>
      <c r="AJ41" s="41"/>
    </row>
    <row r="42" spans="1:33" ht="26.25" customHeight="1">
      <c r="A42" s="139" t="s">
        <v>175</v>
      </c>
      <c r="B42" s="43" t="s">
        <v>1</v>
      </c>
      <c r="C42" s="43">
        <f>+C26+C28+C30+C32+C34+C36+C38+C40</f>
        <v>0</v>
      </c>
      <c r="D42" s="43">
        <f aca="true" t="shared" si="7" ref="D42:AG42">+D26+D28+D30+D32+D34+D36+D38+D40</f>
        <v>0</v>
      </c>
      <c r="E42" s="43">
        <f t="shared" si="7"/>
        <v>0</v>
      </c>
      <c r="F42" s="43">
        <f t="shared" si="7"/>
        <v>0</v>
      </c>
      <c r="G42" s="43">
        <f t="shared" si="7"/>
        <v>93</v>
      </c>
      <c r="H42" s="43">
        <f t="shared" si="7"/>
        <v>34</v>
      </c>
      <c r="I42" s="43">
        <f t="shared" si="7"/>
        <v>0</v>
      </c>
      <c r="J42" s="43">
        <f t="shared" si="7"/>
        <v>6</v>
      </c>
      <c r="K42" s="43">
        <f t="shared" si="7"/>
        <v>0</v>
      </c>
      <c r="L42" s="43">
        <f t="shared" si="7"/>
        <v>0</v>
      </c>
      <c r="M42" s="43">
        <f t="shared" si="7"/>
        <v>0</v>
      </c>
      <c r="N42" s="43">
        <f t="shared" si="7"/>
        <v>0</v>
      </c>
      <c r="O42" s="43">
        <f t="shared" si="7"/>
        <v>0</v>
      </c>
      <c r="P42" s="43">
        <f t="shared" si="7"/>
        <v>0</v>
      </c>
      <c r="Q42" s="43">
        <f t="shared" si="7"/>
        <v>1</v>
      </c>
      <c r="R42" s="43">
        <f t="shared" si="7"/>
        <v>0</v>
      </c>
      <c r="S42" s="43">
        <f t="shared" si="7"/>
        <v>4</v>
      </c>
      <c r="T42" s="43">
        <f t="shared" si="7"/>
        <v>2</v>
      </c>
      <c r="U42" s="43">
        <f t="shared" si="7"/>
        <v>0</v>
      </c>
      <c r="V42" s="43">
        <f t="shared" si="7"/>
        <v>0</v>
      </c>
      <c r="W42" s="43">
        <f t="shared" si="7"/>
        <v>3</v>
      </c>
      <c r="X42" s="43">
        <f t="shared" si="7"/>
        <v>0</v>
      </c>
      <c r="Y42" s="43">
        <f t="shared" si="7"/>
        <v>0</v>
      </c>
      <c r="Z42" s="43">
        <f t="shared" si="7"/>
        <v>0</v>
      </c>
      <c r="AA42" s="43">
        <f t="shared" si="7"/>
        <v>0</v>
      </c>
      <c r="AB42" s="43">
        <f t="shared" si="7"/>
        <v>0</v>
      </c>
      <c r="AC42" s="43">
        <f t="shared" si="7"/>
        <v>0</v>
      </c>
      <c r="AD42" s="43">
        <f t="shared" si="7"/>
        <v>0</v>
      </c>
      <c r="AE42" s="64">
        <f t="shared" si="7"/>
        <v>101</v>
      </c>
      <c r="AF42" s="64">
        <f t="shared" si="7"/>
        <v>42</v>
      </c>
      <c r="AG42" s="64">
        <f t="shared" si="7"/>
        <v>143</v>
      </c>
    </row>
    <row r="43" spans="1:33" ht="26.25" customHeight="1">
      <c r="A43" s="140"/>
      <c r="B43" s="43" t="s">
        <v>28</v>
      </c>
      <c r="C43" s="43">
        <f>+C27+C29+C31+C33+C35+C37+C39+C41</f>
        <v>0</v>
      </c>
      <c r="D43" s="43">
        <f aca="true" t="shared" si="8" ref="D43:AG43">+D27+D29+D31+D33+D35+D37+D39+D41</f>
        <v>0</v>
      </c>
      <c r="E43" s="43">
        <f t="shared" si="8"/>
        <v>0</v>
      </c>
      <c r="F43" s="43">
        <f t="shared" si="8"/>
        <v>0</v>
      </c>
      <c r="G43" s="43">
        <f t="shared" si="8"/>
        <v>336</v>
      </c>
      <c r="H43" s="43">
        <f t="shared" si="8"/>
        <v>159</v>
      </c>
      <c r="I43" s="43">
        <f t="shared" si="8"/>
        <v>0</v>
      </c>
      <c r="J43" s="43">
        <f t="shared" si="8"/>
        <v>15</v>
      </c>
      <c r="K43" s="43">
        <f t="shared" si="8"/>
        <v>5</v>
      </c>
      <c r="L43" s="43">
        <f t="shared" si="8"/>
        <v>0</v>
      </c>
      <c r="M43" s="43">
        <f t="shared" si="8"/>
        <v>0</v>
      </c>
      <c r="N43" s="43">
        <f t="shared" si="8"/>
        <v>5</v>
      </c>
      <c r="O43" s="43">
        <f t="shared" si="8"/>
        <v>2</v>
      </c>
      <c r="P43" s="43">
        <f t="shared" si="8"/>
        <v>0</v>
      </c>
      <c r="Q43" s="43">
        <f t="shared" si="8"/>
        <v>1</v>
      </c>
      <c r="R43" s="43">
        <f t="shared" si="8"/>
        <v>0</v>
      </c>
      <c r="S43" s="43">
        <f t="shared" si="8"/>
        <v>53</v>
      </c>
      <c r="T43" s="43">
        <f t="shared" si="8"/>
        <v>19</v>
      </c>
      <c r="U43" s="43">
        <f t="shared" si="8"/>
        <v>2</v>
      </c>
      <c r="V43" s="43">
        <f t="shared" si="8"/>
        <v>0</v>
      </c>
      <c r="W43" s="43">
        <f t="shared" si="8"/>
        <v>7</v>
      </c>
      <c r="X43" s="43">
        <f t="shared" si="8"/>
        <v>3</v>
      </c>
      <c r="Y43" s="43">
        <f t="shared" si="8"/>
        <v>0</v>
      </c>
      <c r="Z43" s="43">
        <f t="shared" si="8"/>
        <v>0</v>
      </c>
      <c r="AA43" s="43">
        <f t="shared" si="8"/>
        <v>0</v>
      </c>
      <c r="AB43" s="43">
        <f t="shared" si="8"/>
        <v>0</v>
      </c>
      <c r="AC43" s="43">
        <f t="shared" si="8"/>
        <v>0</v>
      </c>
      <c r="AD43" s="43">
        <f t="shared" si="8"/>
        <v>1</v>
      </c>
      <c r="AE43" s="64">
        <f t="shared" si="8"/>
        <v>406</v>
      </c>
      <c r="AF43" s="64">
        <f t="shared" si="8"/>
        <v>202</v>
      </c>
      <c r="AG43" s="64">
        <f t="shared" si="8"/>
        <v>608</v>
      </c>
    </row>
    <row r="44" spans="1:36" ht="26.25" customHeight="1">
      <c r="A44" s="139" t="s">
        <v>133</v>
      </c>
      <c r="B44" s="43" t="s">
        <v>1</v>
      </c>
      <c r="C44" s="43">
        <v>14</v>
      </c>
      <c r="D44" s="43">
        <v>8</v>
      </c>
      <c r="E44" s="43">
        <v>0</v>
      </c>
      <c r="F44" s="43">
        <v>0</v>
      </c>
      <c r="G44" s="43">
        <v>1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1</v>
      </c>
      <c r="T44" s="43">
        <v>1</v>
      </c>
      <c r="U44" s="43">
        <v>1</v>
      </c>
      <c r="V44" s="43">
        <v>0</v>
      </c>
      <c r="W44" s="43">
        <v>2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64">
        <f t="shared" si="0"/>
        <v>19</v>
      </c>
      <c r="AF44" s="64">
        <f t="shared" si="1"/>
        <v>9</v>
      </c>
      <c r="AG44" s="64">
        <f t="shared" si="2"/>
        <v>28</v>
      </c>
      <c r="AH44" s="255"/>
      <c r="AI44" s="41"/>
      <c r="AJ44" s="41"/>
    </row>
    <row r="45" spans="1:36" ht="26.25" customHeight="1">
      <c r="A45" s="140"/>
      <c r="B45" s="43" t="s">
        <v>28</v>
      </c>
      <c r="C45" s="43">
        <v>37</v>
      </c>
      <c r="D45" s="43">
        <v>20</v>
      </c>
      <c r="E45" s="43">
        <v>0</v>
      </c>
      <c r="F45" s="43">
        <v>0</v>
      </c>
      <c r="G45" s="43">
        <v>2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3</v>
      </c>
      <c r="T45" s="43">
        <v>3</v>
      </c>
      <c r="U45" s="43">
        <v>2</v>
      </c>
      <c r="V45" s="43">
        <v>0</v>
      </c>
      <c r="W45" s="43">
        <v>4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64">
        <f t="shared" si="0"/>
        <v>48</v>
      </c>
      <c r="AF45" s="64">
        <f t="shared" si="1"/>
        <v>23</v>
      </c>
      <c r="AG45" s="64">
        <f t="shared" si="2"/>
        <v>71</v>
      </c>
      <c r="AH45" s="255"/>
      <c r="AI45" s="41"/>
      <c r="AJ45" s="41"/>
    </row>
    <row r="46" spans="1:36" ht="26.25" customHeight="1">
      <c r="A46" s="139" t="s">
        <v>134</v>
      </c>
      <c r="B46" s="43" t="s">
        <v>1</v>
      </c>
      <c r="C46" s="43">
        <v>29</v>
      </c>
      <c r="D46" s="43">
        <v>13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3</v>
      </c>
      <c r="T46" s="43">
        <v>1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64">
        <f t="shared" si="0"/>
        <v>32</v>
      </c>
      <c r="AF46" s="64">
        <f t="shared" si="1"/>
        <v>14</v>
      </c>
      <c r="AG46" s="64">
        <f t="shared" si="2"/>
        <v>46</v>
      </c>
      <c r="AH46" s="255"/>
      <c r="AI46" s="41"/>
      <c r="AJ46" s="41"/>
    </row>
    <row r="47" spans="1:36" ht="26.25" customHeight="1">
      <c r="A47" s="140"/>
      <c r="B47" s="43" t="s">
        <v>28</v>
      </c>
      <c r="C47" s="43">
        <v>66</v>
      </c>
      <c r="D47" s="43">
        <v>26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8</v>
      </c>
      <c r="T47" s="43">
        <v>6</v>
      </c>
      <c r="U47" s="43">
        <v>3</v>
      </c>
      <c r="V47" s="43">
        <v>1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64">
        <f t="shared" si="0"/>
        <v>77</v>
      </c>
      <c r="AF47" s="64">
        <f t="shared" si="1"/>
        <v>33</v>
      </c>
      <c r="AG47" s="64">
        <f t="shared" si="2"/>
        <v>110</v>
      </c>
      <c r="AH47" s="255"/>
      <c r="AI47" s="41"/>
      <c r="AJ47" s="41"/>
    </row>
    <row r="48" spans="1:36" ht="26.25" customHeight="1">
      <c r="A48" s="139" t="s">
        <v>135</v>
      </c>
      <c r="B48" s="43" t="s">
        <v>1</v>
      </c>
      <c r="C48" s="43">
        <v>34</v>
      </c>
      <c r="D48" s="43">
        <v>9</v>
      </c>
      <c r="E48" s="43">
        <v>0</v>
      </c>
      <c r="F48" s="43">
        <v>0</v>
      </c>
      <c r="G48" s="43">
        <v>1</v>
      </c>
      <c r="H48" s="43">
        <v>0</v>
      </c>
      <c r="I48" s="43">
        <v>1</v>
      </c>
      <c r="J48" s="43">
        <v>1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3</v>
      </c>
      <c r="T48" s="43">
        <v>3</v>
      </c>
      <c r="U48" s="43">
        <v>0</v>
      </c>
      <c r="V48" s="43">
        <v>0</v>
      </c>
      <c r="W48" s="43">
        <v>2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64">
        <f t="shared" si="0"/>
        <v>41</v>
      </c>
      <c r="AF48" s="64">
        <f t="shared" si="1"/>
        <v>13</v>
      </c>
      <c r="AG48" s="64">
        <f t="shared" si="2"/>
        <v>54</v>
      </c>
      <c r="AH48" s="255"/>
      <c r="AI48" s="41"/>
      <c r="AJ48" s="41"/>
    </row>
    <row r="49" spans="1:36" ht="26.25" customHeight="1">
      <c r="A49" s="140"/>
      <c r="B49" s="43" t="s">
        <v>28</v>
      </c>
      <c r="C49" s="43">
        <v>81</v>
      </c>
      <c r="D49" s="43">
        <v>25</v>
      </c>
      <c r="E49" s="43">
        <v>0</v>
      </c>
      <c r="F49" s="43">
        <v>0</v>
      </c>
      <c r="G49" s="43">
        <v>2</v>
      </c>
      <c r="H49" s="43">
        <v>0</v>
      </c>
      <c r="I49" s="43">
        <v>3</v>
      </c>
      <c r="J49" s="43">
        <v>3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1</v>
      </c>
      <c r="S49" s="43">
        <v>9</v>
      </c>
      <c r="T49" s="43">
        <v>9</v>
      </c>
      <c r="U49" s="43">
        <v>0</v>
      </c>
      <c r="V49" s="43">
        <v>0</v>
      </c>
      <c r="W49" s="43">
        <v>6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64">
        <f t="shared" si="0"/>
        <v>101</v>
      </c>
      <c r="AF49" s="64">
        <f t="shared" si="1"/>
        <v>38</v>
      </c>
      <c r="AG49" s="64">
        <f t="shared" si="2"/>
        <v>139</v>
      </c>
      <c r="AH49" s="255"/>
      <c r="AI49" s="41"/>
      <c r="AJ49" s="41"/>
    </row>
    <row r="50" spans="1:36" ht="26.25" customHeight="1">
      <c r="A50" s="139" t="s">
        <v>136</v>
      </c>
      <c r="B50" s="43" t="s">
        <v>1</v>
      </c>
      <c r="C50" s="43">
        <v>21</v>
      </c>
      <c r="D50" s="43">
        <v>8</v>
      </c>
      <c r="E50" s="43">
        <v>0</v>
      </c>
      <c r="F50" s="43">
        <v>0</v>
      </c>
      <c r="G50" s="43">
        <v>0</v>
      </c>
      <c r="H50" s="43">
        <v>0</v>
      </c>
      <c r="I50" s="43">
        <v>2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1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64">
        <f t="shared" si="0"/>
        <v>24</v>
      </c>
      <c r="AF50" s="64">
        <f t="shared" si="1"/>
        <v>8</v>
      </c>
      <c r="AG50" s="64">
        <f t="shared" si="2"/>
        <v>32</v>
      </c>
      <c r="AH50" s="255"/>
      <c r="AI50" s="41"/>
      <c r="AJ50" s="41"/>
    </row>
    <row r="51" spans="1:36" ht="26.25" customHeight="1">
      <c r="A51" s="140"/>
      <c r="B51" s="43" t="s">
        <v>28</v>
      </c>
      <c r="C51" s="43">
        <v>47</v>
      </c>
      <c r="D51" s="43">
        <v>24</v>
      </c>
      <c r="E51" s="43">
        <v>0</v>
      </c>
      <c r="F51" s="43">
        <v>0</v>
      </c>
      <c r="G51" s="43">
        <v>0</v>
      </c>
      <c r="H51" s="43">
        <v>0</v>
      </c>
      <c r="I51" s="43">
        <v>2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5</v>
      </c>
      <c r="T51" s="43">
        <v>3</v>
      </c>
      <c r="U51" s="43">
        <v>0</v>
      </c>
      <c r="V51" s="43">
        <v>1</v>
      </c>
      <c r="W51" s="43">
        <v>1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64">
        <f t="shared" si="0"/>
        <v>55</v>
      </c>
      <c r="AF51" s="64">
        <f t="shared" si="1"/>
        <v>28</v>
      </c>
      <c r="AG51" s="64">
        <f t="shared" si="2"/>
        <v>83</v>
      </c>
      <c r="AH51" s="255"/>
      <c r="AI51" s="41"/>
      <c r="AJ51" s="41"/>
    </row>
    <row r="52" spans="1:36" ht="26.25" customHeight="1">
      <c r="A52" s="139" t="s">
        <v>137</v>
      </c>
      <c r="B52" s="43" t="s">
        <v>1</v>
      </c>
      <c r="C52" s="43">
        <v>4</v>
      </c>
      <c r="D52" s="43">
        <v>6</v>
      </c>
      <c r="E52" s="43">
        <v>0</v>
      </c>
      <c r="F52" s="43">
        <v>0</v>
      </c>
      <c r="G52" s="43">
        <v>1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1</v>
      </c>
      <c r="T52" s="43">
        <v>2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64">
        <f t="shared" si="0"/>
        <v>6</v>
      </c>
      <c r="AF52" s="64">
        <f t="shared" si="1"/>
        <v>8</v>
      </c>
      <c r="AG52" s="64">
        <f t="shared" si="2"/>
        <v>14</v>
      </c>
      <c r="AH52" s="255"/>
      <c r="AI52" s="41"/>
      <c r="AJ52" s="41"/>
    </row>
    <row r="53" spans="1:36" ht="26.25" customHeight="1">
      <c r="A53" s="140"/>
      <c r="B53" s="43" t="s">
        <v>28</v>
      </c>
      <c r="C53" s="43">
        <v>17</v>
      </c>
      <c r="D53" s="43">
        <v>16</v>
      </c>
      <c r="E53" s="43">
        <v>0</v>
      </c>
      <c r="F53" s="43">
        <v>0</v>
      </c>
      <c r="G53" s="43">
        <v>1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2</v>
      </c>
      <c r="T53" s="43">
        <v>5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64">
        <f t="shared" si="0"/>
        <v>20</v>
      </c>
      <c r="AF53" s="64">
        <f t="shared" si="1"/>
        <v>21</v>
      </c>
      <c r="AG53" s="64">
        <f t="shared" si="2"/>
        <v>41</v>
      </c>
      <c r="AH53" s="255"/>
      <c r="AI53" s="41"/>
      <c r="AJ53" s="41"/>
    </row>
    <row r="54" spans="1:34" ht="26.25" customHeight="1">
      <c r="A54" s="139" t="s">
        <v>72</v>
      </c>
      <c r="B54" s="43" t="s">
        <v>1</v>
      </c>
      <c r="C54" s="43">
        <f>+C44+C46+C48+C50+C52</f>
        <v>102</v>
      </c>
      <c r="D54" s="43">
        <f aca="true" t="shared" si="9" ref="D54:AG54">+D44+D46+D48+D50+D52</f>
        <v>44</v>
      </c>
      <c r="E54" s="43">
        <f t="shared" si="9"/>
        <v>0</v>
      </c>
      <c r="F54" s="43">
        <f t="shared" si="9"/>
        <v>0</v>
      </c>
      <c r="G54" s="43">
        <f t="shared" si="9"/>
        <v>3</v>
      </c>
      <c r="H54" s="43">
        <f t="shared" si="9"/>
        <v>0</v>
      </c>
      <c r="I54" s="43">
        <f t="shared" si="9"/>
        <v>3</v>
      </c>
      <c r="J54" s="43">
        <f t="shared" si="9"/>
        <v>1</v>
      </c>
      <c r="K54" s="43">
        <f t="shared" si="9"/>
        <v>0</v>
      </c>
      <c r="L54" s="43">
        <f t="shared" si="9"/>
        <v>0</v>
      </c>
      <c r="M54" s="43">
        <f t="shared" si="9"/>
        <v>0</v>
      </c>
      <c r="N54" s="43">
        <f t="shared" si="9"/>
        <v>0</v>
      </c>
      <c r="O54" s="43">
        <f t="shared" si="9"/>
        <v>0</v>
      </c>
      <c r="P54" s="43">
        <f t="shared" si="9"/>
        <v>0</v>
      </c>
      <c r="Q54" s="43">
        <f t="shared" si="9"/>
        <v>0</v>
      </c>
      <c r="R54" s="43">
        <f t="shared" si="9"/>
        <v>0</v>
      </c>
      <c r="S54" s="43">
        <f t="shared" si="9"/>
        <v>9</v>
      </c>
      <c r="T54" s="43">
        <f t="shared" si="9"/>
        <v>7</v>
      </c>
      <c r="U54" s="43">
        <f t="shared" si="9"/>
        <v>1</v>
      </c>
      <c r="V54" s="43">
        <f t="shared" si="9"/>
        <v>0</v>
      </c>
      <c r="W54" s="43">
        <f t="shared" si="9"/>
        <v>4</v>
      </c>
      <c r="X54" s="43">
        <f t="shared" si="9"/>
        <v>0</v>
      </c>
      <c r="Y54" s="43">
        <f t="shared" si="9"/>
        <v>0</v>
      </c>
      <c r="Z54" s="43">
        <f t="shared" si="9"/>
        <v>0</v>
      </c>
      <c r="AA54" s="43">
        <f t="shared" si="9"/>
        <v>0</v>
      </c>
      <c r="AB54" s="43">
        <f t="shared" si="9"/>
        <v>0</v>
      </c>
      <c r="AC54" s="43">
        <f t="shared" si="9"/>
        <v>0</v>
      </c>
      <c r="AD54" s="43">
        <f t="shared" si="9"/>
        <v>0</v>
      </c>
      <c r="AE54" s="64">
        <f t="shared" si="9"/>
        <v>122</v>
      </c>
      <c r="AF54" s="64">
        <f t="shared" si="9"/>
        <v>52</v>
      </c>
      <c r="AG54" s="64">
        <f t="shared" si="9"/>
        <v>174</v>
      </c>
      <c r="AH54" s="255"/>
    </row>
    <row r="55" spans="1:34" ht="26.25" customHeight="1">
      <c r="A55" s="140"/>
      <c r="B55" s="43" t="s">
        <v>28</v>
      </c>
      <c r="C55" s="43">
        <f>+C45+C47+C49+C51+C53</f>
        <v>248</v>
      </c>
      <c r="D55" s="43">
        <f aca="true" t="shared" si="10" ref="D55:AG55">+D45+D47+D49+D51+D53</f>
        <v>111</v>
      </c>
      <c r="E55" s="43">
        <f t="shared" si="10"/>
        <v>0</v>
      </c>
      <c r="F55" s="43">
        <f t="shared" si="10"/>
        <v>0</v>
      </c>
      <c r="G55" s="43">
        <f t="shared" si="10"/>
        <v>5</v>
      </c>
      <c r="H55" s="43">
        <f t="shared" si="10"/>
        <v>0</v>
      </c>
      <c r="I55" s="43">
        <f t="shared" si="10"/>
        <v>5</v>
      </c>
      <c r="J55" s="43">
        <f t="shared" si="10"/>
        <v>3</v>
      </c>
      <c r="K55" s="43">
        <f t="shared" si="10"/>
        <v>0</v>
      </c>
      <c r="L55" s="43">
        <f t="shared" si="10"/>
        <v>0</v>
      </c>
      <c r="M55" s="43">
        <f t="shared" si="10"/>
        <v>0</v>
      </c>
      <c r="N55" s="43">
        <f t="shared" si="10"/>
        <v>0</v>
      </c>
      <c r="O55" s="43">
        <f t="shared" si="10"/>
        <v>0</v>
      </c>
      <c r="P55" s="43">
        <f t="shared" si="10"/>
        <v>0</v>
      </c>
      <c r="Q55" s="43">
        <f t="shared" si="10"/>
        <v>0</v>
      </c>
      <c r="R55" s="43">
        <f t="shared" si="10"/>
        <v>1</v>
      </c>
      <c r="S55" s="43">
        <f t="shared" si="10"/>
        <v>27</v>
      </c>
      <c r="T55" s="43">
        <f t="shared" si="10"/>
        <v>26</v>
      </c>
      <c r="U55" s="43">
        <f t="shared" si="10"/>
        <v>5</v>
      </c>
      <c r="V55" s="43">
        <f t="shared" si="10"/>
        <v>2</v>
      </c>
      <c r="W55" s="43">
        <f t="shared" si="10"/>
        <v>11</v>
      </c>
      <c r="X55" s="43">
        <f t="shared" si="10"/>
        <v>0</v>
      </c>
      <c r="Y55" s="43">
        <f t="shared" si="10"/>
        <v>0</v>
      </c>
      <c r="Z55" s="43">
        <f t="shared" si="10"/>
        <v>0</v>
      </c>
      <c r="AA55" s="43">
        <f t="shared" si="10"/>
        <v>0</v>
      </c>
      <c r="AB55" s="43">
        <f t="shared" si="10"/>
        <v>0</v>
      </c>
      <c r="AC55" s="43">
        <f t="shared" si="10"/>
        <v>0</v>
      </c>
      <c r="AD55" s="43">
        <f t="shared" si="10"/>
        <v>0</v>
      </c>
      <c r="AE55" s="64">
        <f t="shared" si="10"/>
        <v>301</v>
      </c>
      <c r="AF55" s="64">
        <f t="shared" si="10"/>
        <v>143</v>
      </c>
      <c r="AG55" s="64">
        <f t="shared" si="10"/>
        <v>444</v>
      </c>
      <c r="AH55" s="62"/>
    </row>
    <row r="56" spans="1:33" ht="26.25" customHeight="1">
      <c r="A56" s="139" t="s">
        <v>138</v>
      </c>
      <c r="B56" s="43" t="s">
        <v>1</v>
      </c>
      <c r="C56" s="43">
        <v>0</v>
      </c>
      <c r="D56" s="43">
        <v>0</v>
      </c>
      <c r="E56" s="43">
        <v>0</v>
      </c>
      <c r="F56" s="43">
        <v>0</v>
      </c>
      <c r="G56" s="43">
        <v>20</v>
      </c>
      <c r="H56" s="43">
        <v>2</v>
      </c>
      <c r="I56" s="43">
        <v>0</v>
      </c>
      <c r="J56" s="43">
        <v>0</v>
      </c>
      <c r="K56" s="43">
        <v>1</v>
      </c>
      <c r="L56" s="43">
        <v>0</v>
      </c>
      <c r="M56" s="43">
        <v>1</v>
      </c>
      <c r="N56" s="43">
        <v>0</v>
      </c>
      <c r="O56" s="43">
        <v>1</v>
      </c>
      <c r="P56" s="43">
        <v>2</v>
      </c>
      <c r="Q56" s="43">
        <v>0</v>
      </c>
      <c r="R56" s="43">
        <v>1</v>
      </c>
      <c r="S56" s="43">
        <v>4</v>
      </c>
      <c r="T56" s="43">
        <v>1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64">
        <f t="shared" si="0"/>
        <v>27</v>
      </c>
      <c r="AF56" s="64">
        <f t="shared" si="1"/>
        <v>6</v>
      </c>
      <c r="AG56" s="64">
        <f t="shared" si="2"/>
        <v>33</v>
      </c>
    </row>
    <row r="57" spans="1:33" ht="26.25" customHeight="1">
      <c r="A57" s="140"/>
      <c r="B57" s="43" t="s">
        <v>28</v>
      </c>
      <c r="C57" s="43">
        <v>0</v>
      </c>
      <c r="D57" s="43">
        <v>0</v>
      </c>
      <c r="E57" s="43">
        <v>0</v>
      </c>
      <c r="F57" s="43">
        <v>0</v>
      </c>
      <c r="G57" s="43">
        <v>54</v>
      </c>
      <c r="H57" s="43">
        <v>13</v>
      </c>
      <c r="I57" s="43">
        <v>0</v>
      </c>
      <c r="J57" s="43">
        <v>0</v>
      </c>
      <c r="K57" s="43">
        <v>2</v>
      </c>
      <c r="L57" s="43">
        <v>1</v>
      </c>
      <c r="M57" s="43">
        <v>1</v>
      </c>
      <c r="N57" s="43">
        <v>0</v>
      </c>
      <c r="O57" s="43">
        <v>1</v>
      </c>
      <c r="P57" s="43">
        <v>2</v>
      </c>
      <c r="Q57" s="43">
        <v>0</v>
      </c>
      <c r="R57" s="43">
        <v>1</v>
      </c>
      <c r="S57" s="43">
        <v>16</v>
      </c>
      <c r="T57" s="43">
        <v>3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64">
        <f t="shared" si="0"/>
        <v>74</v>
      </c>
      <c r="AF57" s="64">
        <f t="shared" si="1"/>
        <v>20</v>
      </c>
      <c r="AG57" s="64">
        <f t="shared" si="2"/>
        <v>94</v>
      </c>
    </row>
    <row r="58" spans="1:33" ht="26.25" customHeight="1">
      <c r="A58" s="266" t="s">
        <v>139</v>
      </c>
      <c r="B58" s="43" t="s">
        <v>1</v>
      </c>
      <c r="C58" s="43">
        <v>0</v>
      </c>
      <c r="D58" s="43">
        <v>1</v>
      </c>
      <c r="E58" s="43">
        <v>0</v>
      </c>
      <c r="F58" s="43">
        <v>0</v>
      </c>
      <c r="G58" s="51">
        <v>3</v>
      </c>
      <c r="H58" s="43">
        <v>8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1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64">
        <f t="shared" si="0"/>
        <v>3</v>
      </c>
      <c r="AF58" s="64">
        <f t="shared" si="1"/>
        <v>10</v>
      </c>
      <c r="AG58" s="64">
        <f t="shared" si="2"/>
        <v>13</v>
      </c>
    </row>
    <row r="59" spans="1:33" ht="26.25" customHeight="1">
      <c r="A59" s="267"/>
      <c r="B59" s="43" t="s">
        <v>28</v>
      </c>
      <c r="C59" s="43">
        <v>0</v>
      </c>
      <c r="D59" s="43">
        <v>1</v>
      </c>
      <c r="E59" s="43">
        <v>0</v>
      </c>
      <c r="F59" s="43">
        <v>0</v>
      </c>
      <c r="G59" s="43">
        <v>14</v>
      </c>
      <c r="H59" s="43">
        <v>13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4</v>
      </c>
      <c r="T59" s="43">
        <v>3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64">
        <f t="shared" si="0"/>
        <v>18</v>
      </c>
      <c r="AF59" s="64">
        <f t="shared" si="1"/>
        <v>17</v>
      </c>
      <c r="AG59" s="64">
        <f t="shared" si="2"/>
        <v>35</v>
      </c>
    </row>
    <row r="60" spans="1:33" ht="26.25" customHeight="1">
      <c r="A60" s="139" t="s">
        <v>140</v>
      </c>
      <c r="B60" s="43" t="s">
        <v>1</v>
      </c>
      <c r="C60" s="43">
        <v>0</v>
      </c>
      <c r="D60" s="43">
        <v>0</v>
      </c>
      <c r="E60" s="43">
        <v>0</v>
      </c>
      <c r="F60" s="43">
        <v>0</v>
      </c>
      <c r="G60" s="43">
        <v>5</v>
      </c>
      <c r="H60" s="43">
        <v>3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2</v>
      </c>
      <c r="T60" s="43">
        <v>1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64">
        <f t="shared" si="0"/>
        <v>7</v>
      </c>
      <c r="AF60" s="64">
        <f t="shared" si="1"/>
        <v>4</v>
      </c>
      <c r="AG60" s="64">
        <f t="shared" si="2"/>
        <v>11</v>
      </c>
    </row>
    <row r="61" spans="1:33" ht="26.25" customHeight="1">
      <c r="A61" s="140"/>
      <c r="B61" s="43" t="s">
        <v>28</v>
      </c>
      <c r="C61" s="43">
        <v>0</v>
      </c>
      <c r="D61" s="43">
        <v>0</v>
      </c>
      <c r="E61" s="43">
        <v>0</v>
      </c>
      <c r="F61" s="43">
        <v>0</v>
      </c>
      <c r="G61" s="43">
        <v>14</v>
      </c>
      <c r="H61" s="43">
        <v>5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4</v>
      </c>
      <c r="T61" s="43">
        <v>1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64">
        <f t="shared" si="0"/>
        <v>18</v>
      </c>
      <c r="AF61" s="64">
        <f t="shared" si="1"/>
        <v>6</v>
      </c>
      <c r="AG61" s="64">
        <f t="shared" si="2"/>
        <v>24</v>
      </c>
    </row>
    <row r="62" spans="1:33" ht="26.25" customHeight="1">
      <c r="A62" s="139" t="s">
        <v>141</v>
      </c>
      <c r="B62" s="43" t="s">
        <v>1</v>
      </c>
      <c r="C62" s="43">
        <v>0</v>
      </c>
      <c r="D62" s="43">
        <v>0</v>
      </c>
      <c r="E62" s="43">
        <v>0</v>
      </c>
      <c r="F62" s="43">
        <v>0</v>
      </c>
      <c r="G62" s="43">
        <v>3</v>
      </c>
      <c r="H62" s="43">
        <v>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64">
        <f t="shared" si="0"/>
        <v>3</v>
      </c>
      <c r="AF62" s="64">
        <f t="shared" si="1"/>
        <v>3</v>
      </c>
      <c r="AG62" s="64">
        <f t="shared" si="2"/>
        <v>6</v>
      </c>
    </row>
    <row r="63" spans="1:33" ht="26.25" customHeight="1">
      <c r="A63" s="140"/>
      <c r="B63" s="43" t="s">
        <v>28</v>
      </c>
      <c r="C63" s="43">
        <v>0</v>
      </c>
      <c r="D63" s="43">
        <v>0</v>
      </c>
      <c r="E63" s="43">
        <v>0</v>
      </c>
      <c r="F63" s="43">
        <v>0</v>
      </c>
      <c r="G63" s="43">
        <v>19</v>
      </c>
      <c r="H63" s="43">
        <v>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2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64">
        <f t="shared" si="0"/>
        <v>21</v>
      </c>
      <c r="AF63" s="64">
        <f t="shared" si="1"/>
        <v>6</v>
      </c>
      <c r="AG63" s="64">
        <f t="shared" si="2"/>
        <v>27</v>
      </c>
    </row>
    <row r="64" spans="1:33" ht="26.25" customHeight="1">
      <c r="A64" s="139" t="s">
        <v>142</v>
      </c>
      <c r="B64" s="43" t="s">
        <v>1</v>
      </c>
      <c r="C64" s="43">
        <v>0</v>
      </c>
      <c r="D64" s="43">
        <v>0</v>
      </c>
      <c r="E64" s="43">
        <v>0</v>
      </c>
      <c r="F64" s="43">
        <v>0</v>
      </c>
      <c r="G64" s="43">
        <v>5</v>
      </c>
      <c r="H64" s="43">
        <v>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2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64">
        <f t="shared" si="0"/>
        <v>7</v>
      </c>
      <c r="AF64" s="64">
        <f t="shared" si="1"/>
        <v>2</v>
      </c>
      <c r="AG64" s="64">
        <f t="shared" si="2"/>
        <v>9</v>
      </c>
    </row>
    <row r="65" spans="1:33" ht="26.25" customHeight="1">
      <c r="A65" s="140"/>
      <c r="B65" s="43" t="s">
        <v>28</v>
      </c>
      <c r="C65" s="43">
        <v>0</v>
      </c>
      <c r="D65" s="43">
        <v>0</v>
      </c>
      <c r="E65" s="43">
        <v>0</v>
      </c>
      <c r="F65" s="43">
        <v>0</v>
      </c>
      <c r="G65" s="43">
        <v>19</v>
      </c>
      <c r="H65" s="43">
        <v>4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6</v>
      </c>
      <c r="T65" s="43">
        <v>1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64">
        <f t="shared" si="0"/>
        <v>25</v>
      </c>
      <c r="AF65" s="64">
        <f t="shared" si="1"/>
        <v>5</v>
      </c>
      <c r="AG65" s="64">
        <f t="shared" si="2"/>
        <v>30</v>
      </c>
    </row>
    <row r="66" spans="1:33" ht="26.25" customHeight="1">
      <c r="A66" s="139" t="s">
        <v>143</v>
      </c>
      <c r="B66" s="43" t="s">
        <v>1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64">
        <f t="shared" si="0"/>
        <v>0</v>
      </c>
      <c r="AF66" s="64">
        <f t="shared" si="1"/>
        <v>0</v>
      </c>
      <c r="AG66" s="64">
        <f t="shared" si="2"/>
        <v>0</v>
      </c>
    </row>
    <row r="67" spans="1:33" ht="26.25" customHeight="1">
      <c r="A67" s="140"/>
      <c r="B67" s="43" t="s">
        <v>28</v>
      </c>
      <c r="C67" s="43">
        <v>0</v>
      </c>
      <c r="D67" s="43">
        <v>0</v>
      </c>
      <c r="E67" s="43">
        <v>0</v>
      </c>
      <c r="F67" s="43">
        <v>0</v>
      </c>
      <c r="G67" s="43">
        <v>2</v>
      </c>
      <c r="H67" s="43">
        <v>4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1</v>
      </c>
      <c r="T67" s="43">
        <v>2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64">
        <f t="shared" si="0"/>
        <v>3</v>
      </c>
      <c r="AF67" s="64">
        <f t="shared" si="1"/>
        <v>6</v>
      </c>
      <c r="AG67" s="64">
        <f t="shared" si="2"/>
        <v>9</v>
      </c>
    </row>
    <row r="68" spans="1:33" ht="26.25" customHeight="1">
      <c r="A68" s="139" t="s">
        <v>144</v>
      </c>
      <c r="B68" s="43" t="s">
        <v>1</v>
      </c>
      <c r="C68" s="43">
        <f>+C56+C58+C60+C62+C64+C66</f>
        <v>0</v>
      </c>
      <c r="D68" s="43">
        <f aca="true" t="shared" si="11" ref="D68:AG68">+D56+D58+D60+D62+D64+D66</f>
        <v>1</v>
      </c>
      <c r="E68" s="43">
        <f t="shared" si="11"/>
        <v>0</v>
      </c>
      <c r="F68" s="43">
        <f t="shared" si="11"/>
        <v>0</v>
      </c>
      <c r="G68" s="43">
        <f t="shared" si="11"/>
        <v>36</v>
      </c>
      <c r="H68" s="43">
        <f t="shared" si="11"/>
        <v>18</v>
      </c>
      <c r="I68" s="43">
        <f t="shared" si="11"/>
        <v>0</v>
      </c>
      <c r="J68" s="43">
        <f t="shared" si="11"/>
        <v>0</v>
      </c>
      <c r="K68" s="43">
        <f t="shared" si="11"/>
        <v>1</v>
      </c>
      <c r="L68" s="43">
        <f t="shared" si="11"/>
        <v>0</v>
      </c>
      <c r="M68" s="43">
        <f t="shared" si="11"/>
        <v>1</v>
      </c>
      <c r="N68" s="43">
        <f t="shared" si="11"/>
        <v>0</v>
      </c>
      <c r="O68" s="43">
        <f t="shared" si="11"/>
        <v>1</v>
      </c>
      <c r="P68" s="43">
        <f t="shared" si="11"/>
        <v>2</v>
      </c>
      <c r="Q68" s="43">
        <f t="shared" si="11"/>
        <v>0</v>
      </c>
      <c r="R68" s="43">
        <f t="shared" si="11"/>
        <v>1</v>
      </c>
      <c r="S68" s="43">
        <f t="shared" si="11"/>
        <v>8</v>
      </c>
      <c r="T68" s="43">
        <f t="shared" si="11"/>
        <v>3</v>
      </c>
      <c r="U68" s="43">
        <f t="shared" si="11"/>
        <v>0</v>
      </c>
      <c r="V68" s="43">
        <f t="shared" si="11"/>
        <v>0</v>
      </c>
      <c r="W68" s="43">
        <f t="shared" si="11"/>
        <v>0</v>
      </c>
      <c r="X68" s="43">
        <f t="shared" si="11"/>
        <v>0</v>
      </c>
      <c r="Y68" s="43">
        <f t="shared" si="11"/>
        <v>0</v>
      </c>
      <c r="Z68" s="43">
        <f t="shared" si="11"/>
        <v>0</v>
      </c>
      <c r="AA68" s="43">
        <f t="shared" si="11"/>
        <v>0</v>
      </c>
      <c r="AB68" s="43">
        <f t="shared" si="11"/>
        <v>0</v>
      </c>
      <c r="AC68" s="43">
        <f t="shared" si="11"/>
        <v>0</v>
      </c>
      <c r="AD68" s="43">
        <f t="shared" si="11"/>
        <v>0</v>
      </c>
      <c r="AE68" s="64">
        <f t="shared" si="11"/>
        <v>47</v>
      </c>
      <c r="AF68" s="64">
        <f t="shared" si="11"/>
        <v>25</v>
      </c>
      <c r="AG68" s="64">
        <f t="shared" si="11"/>
        <v>72</v>
      </c>
    </row>
    <row r="69" spans="1:33" ht="26.25" customHeight="1">
      <c r="A69" s="140"/>
      <c r="B69" s="43" t="s">
        <v>28</v>
      </c>
      <c r="C69" s="43">
        <f>+C57+C59+C61+C63+C65+C67</f>
        <v>0</v>
      </c>
      <c r="D69" s="43">
        <f aca="true" t="shared" si="12" ref="D69:AG69">+D57+D59+D61+D63+D65+D67</f>
        <v>1</v>
      </c>
      <c r="E69" s="43">
        <f t="shared" si="12"/>
        <v>0</v>
      </c>
      <c r="F69" s="43">
        <f t="shared" si="12"/>
        <v>0</v>
      </c>
      <c r="G69" s="43">
        <f t="shared" si="12"/>
        <v>122</v>
      </c>
      <c r="H69" s="43">
        <f t="shared" si="12"/>
        <v>45</v>
      </c>
      <c r="I69" s="43">
        <f t="shared" si="12"/>
        <v>0</v>
      </c>
      <c r="J69" s="43">
        <f t="shared" si="12"/>
        <v>0</v>
      </c>
      <c r="K69" s="43">
        <f t="shared" si="12"/>
        <v>2</v>
      </c>
      <c r="L69" s="43">
        <f t="shared" si="12"/>
        <v>1</v>
      </c>
      <c r="M69" s="43">
        <f t="shared" si="12"/>
        <v>1</v>
      </c>
      <c r="N69" s="43">
        <f t="shared" si="12"/>
        <v>0</v>
      </c>
      <c r="O69" s="43">
        <f t="shared" si="12"/>
        <v>1</v>
      </c>
      <c r="P69" s="43">
        <f t="shared" si="12"/>
        <v>2</v>
      </c>
      <c r="Q69" s="43">
        <f t="shared" si="12"/>
        <v>0</v>
      </c>
      <c r="R69" s="43">
        <f t="shared" si="12"/>
        <v>1</v>
      </c>
      <c r="S69" s="43">
        <f t="shared" si="12"/>
        <v>33</v>
      </c>
      <c r="T69" s="43">
        <f t="shared" si="12"/>
        <v>10</v>
      </c>
      <c r="U69" s="43">
        <f t="shared" si="12"/>
        <v>0</v>
      </c>
      <c r="V69" s="43">
        <f t="shared" si="12"/>
        <v>0</v>
      </c>
      <c r="W69" s="43">
        <f t="shared" si="12"/>
        <v>0</v>
      </c>
      <c r="X69" s="43">
        <f t="shared" si="12"/>
        <v>0</v>
      </c>
      <c r="Y69" s="43">
        <f t="shared" si="12"/>
        <v>0</v>
      </c>
      <c r="Z69" s="43">
        <f t="shared" si="12"/>
        <v>0</v>
      </c>
      <c r="AA69" s="43">
        <f t="shared" si="12"/>
        <v>0</v>
      </c>
      <c r="AB69" s="43">
        <f t="shared" si="12"/>
        <v>0</v>
      </c>
      <c r="AC69" s="43">
        <f t="shared" si="12"/>
        <v>0</v>
      </c>
      <c r="AD69" s="43">
        <f t="shared" si="12"/>
        <v>0</v>
      </c>
      <c r="AE69" s="64">
        <f t="shared" si="12"/>
        <v>159</v>
      </c>
      <c r="AF69" s="64">
        <f t="shared" si="12"/>
        <v>60</v>
      </c>
      <c r="AG69" s="64">
        <f t="shared" si="12"/>
        <v>219</v>
      </c>
    </row>
    <row r="70" spans="1:37" ht="26.25" customHeight="1">
      <c r="A70" s="139" t="s">
        <v>74</v>
      </c>
      <c r="B70" s="43" t="s">
        <v>1</v>
      </c>
      <c r="C70" s="43">
        <v>1</v>
      </c>
      <c r="D70" s="43">
        <v>1</v>
      </c>
      <c r="E70" s="43">
        <v>1</v>
      </c>
      <c r="F70" s="43">
        <v>1</v>
      </c>
      <c r="G70" s="43">
        <v>249</v>
      </c>
      <c r="H70" s="43">
        <v>127</v>
      </c>
      <c r="I70" s="43">
        <v>1</v>
      </c>
      <c r="J70" s="43">
        <v>1</v>
      </c>
      <c r="K70" s="43">
        <v>6</v>
      </c>
      <c r="L70" s="43">
        <v>3</v>
      </c>
      <c r="M70" s="43">
        <v>2</v>
      </c>
      <c r="N70" s="43">
        <v>1</v>
      </c>
      <c r="O70" s="43">
        <v>0</v>
      </c>
      <c r="P70" s="43">
        <v>0</v>
      </c>
      <c r="Q70" s="43">
        <v>3</v>
      </c>
      <c r="R70" s="43">
        <v>1</v>
      </c>
      <c r="S70" s="43">
        <v>10</v>
      </c>
      <c r="T70" s="43">
        <v>2</v>
      </c>
      <c r="U70" s="43">
        <v>7</v>
      </c>
      <c r="V70" s="43">
        <v>2</v>
      </c>
      <c r="W70" s="43">
        <v>9</v>
      </c>
      <c r="X70" s="43">
        <v>5</v>
      </c>
      <c r="Y70" s="43">
        <v>0</v>
      </c>
      <c r="Z70" s="43">
        <v>0</v>
      </c>
      <c r="AA70" s="43">
        <v>1</v>
      </c>
      <c r="AB70" s="43">
        <v>2</v>
      </c>
      <c r="AC70" s="43">
        <v>1</v>
      </c>
      <c r="AD70" s="43">
        <v>0</v>
      </c>
      <c r="AE70" s="64">
        <f aca="true" t="shared" si="13" ref="AE70:AE83">+C70+E70+G70+I70+K70+M70+O70+Q70+S70+U70+W70+Y70+AA70+AC70</f>
        <v>291</v>
      </c>
      <c r="AF70" s="64">
        <f aca="true" t="shared" si="14" ref="AF70:AF83">+D70+F70+H70+J70+L70+N70+P70+R70+T70+V70+X70+Z70+AB70+AD70</f>
        <v>146</v>
      </c>
      <c r="AG70" s="64">
        <f aca="true" t="shared" si="15" ref="AG70:AG83">+AE70+AF70</f>
        <v>437</v>
      </c>
      <c r="AH70" s="41"/>
      <c r="AI70" s="41"/>
      <c r="AJ70" s="41"/>
      <c r="AK70" s="41"/>
    </row>
    <row r="71" spans="1:37" ht="26.25" customHeight="1">
      <c r="A71" s="140"/>
      <c r="B71" s="43" t="s">
        <v>28</v>
      </c>
      <c r="C71" s="43">
        <v>3</v>
      </c>
      <c r="D71" s="43">
        <v>2</v>
      </c>
      <c r="E71" s="43">
        <v>2</v>
      </c>
      <c r="F71" s="43">
        <v>2</v>
      </c>
      <c r="G71" s="43">
        <v>774</v>
      </c>
      <c r="H71" s="43">
        <v>418</v>
      </c>
      <c r="I71" s="43">
        <v>4</v>
      </c>
      <c r="J71" s="43">
        <v>5</v>
      </c>
      <c r="K71" s="43">
        <v>14</v>
      </c>
      <c r="L71" s="43">
        <v>7</v>
      </c>
      <c r="M71" s="43">
        <v>5</v>
      </c>
      <c r="N71" s="43">
        <v>3</v>
      </c>
      <c r="O71" s="43">
        <v>0</v>
      </c>
      <c r="P71" s="43">
        <v>0</v>
      </c>
      <c r="Q71" s="43">
        <v>8</v>
      </c>
      <c r="R71" s="43">
        <v>3</v>
      </c>
      <c r="S71" s="43">
        <v>29</v>
      </c>
      <c r="T71" s="43">
        <v>8</v>
      </c>
      <c r="U71" s="43">
        <v>15</v>
      </c>
      <c r="V71" s="43">
        <v>5</v>
      </c>
      <c r="W71" s="43">
        <v>25</v>
      </c>
      <c r="X71" s="43">
        <v>14</v>
      </c>
      <c r="Y71" s="43">
        <v>0</v>
      </c>
      <c r="Z71" s="43">
        <v>0</v>
      </c>
      <c r="AA71" s="43">
        <v>7</v>
      </c>
      <c r="AB71" s="43">
        <v>8</v>
      </c>
      <c r="AC71" s="43">
        <v>5</v>
      </c>
      <c r="AD71" s="43">
        <v>0</v>
      </c>
      <c r="AE71" s="64">
        <f t="shared" si="13"/>
        <v>891</v>
      </c>
      <c r="AF71" s="64">
        <f t="shared" si="14"/>
        <v>475</v>
      </c>
      <c r="AG71" s="64">
        <f t="shared" si="15"/>
        <v>1366</v>
      </c>
      <c r="AH71" s="41"/>
      <c r="AI71" s="41"/>
      <c r="AJ71" s="41"/>
      <c r="AK71" s="41"/>
    </row>
    <row r="72" spans="1:33" ht="26.25" customHeight="1">
      <c r="A72" s="139" t="s">
        <v>75</v>
      </c>
      <c r="B72" s="43" t="s">
        <v>1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3</v>
      </c>
      <c r="I72" s="43">
        <v>2</v>
      </c>
      <c r="J72" s="43">
        <v>0</v>
      </c>
      <c r="K72" s="43">
        <v>0</v>
      </c>
      <c r="L72" s="43">
        <v>0</v>
      </c>
      <c r="M72" s="43">
        <v>1</v>
      </c>
      <c r="N72" s="43">
        <v>0</v>
      </c>
      <c r="O72" s="43">
        <v>1</v>
      </c>
      <c r="P72" s="43">
        <v>0</v>
      </c>
      <c r="Q72" s="43">
        <v>0</v>
      </c>
      <c r="R72" s="43">
        <v>0</v>
      </c>
      <c r="S72" s="43">
        <v>60</v>
      </c>
      <c r="T72" s="43">
        <v>63</v>
      </c>
      <c r="U72" s="43">
        <v>0</v>
      </c>
      <c r="V72" s="43">
        <v>0</v>
      </c>
      <c r="W72" s="43">
        <v>1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64">
        <f t="shared" si="13"/>
        <v>65</v>
      </c>
      <c r="AF72" s="64">
        <f t="shared" si="14"/>
        <v>66</v>
      </c>
      <c r="AG72" s="64">
        <f t="shared" si="15"/>
        <v>131</v>
      </c>
    </row>
    <row r="73" spans="1:33" ht="26.25" customHeight="1">
      <c r="A73" s="140"/>
      <c r="B73" s="43" t="s">
        <v>28</v>
      </c>
      <c r="C73" s="43">
        <v>3</v>
      </c>
      <c r="D73" s="43">
        <v>1</v>
      </c>
      <c r="E73" s="43">
        <v>0</v>
      </c>
      <c r="F73" s="43">
        <v>0</v>
      </c>
      <c r="G73" s="43">
        <v>0</v>
      </c>
      <c r="H73" s="43">
        <v>7</v>
      </c>
      <c r="I73" s="43">
        <v>6</v>
      </c>
      <c r="J73" s="43">
        <v>0</v>
      </c>
      <c r="K73" s="43">
        <v>0</v>
      </c>
      <c r="L73" s="43">
        <v>26</v>
      </c>
      <c r="M73" s="43">
        <v>8</v>
      </c>
      <c r="N73" s="43">
        <v>1</v>
      </c>
      <c r="O73" s="43">
        <v>1</v>
      </c>
      <c r="P73" s="43">
        <v>0</v>
      </c>
      <c r="Q73" s="43">
        <v>0</v>
      </c>
      <c r="R73" s="43">
        <v>0</v>
      </c>
      <c r="S73" s="43">
        <v>191</v>
      </c>
      <c r="T73" s="43">
        <v>186</v>
      </c>
      <c r="U73" s="43">
        <v>0</v>
      </c>
      <c r="V73" s="43">
        <v>0</v>
      </c>
      <c r="W73" s="43">
        <v>2</v>
      </c>
      <c r="X73" s="43">
        <v>0</v>
      </c>
      <c r="Y73" s="43">
        <v>1</v>
      </c>
      <c r="Z73" s="43">
        <v>1</v>
      </c>
      <c r="AA73" s="43">
        <v>0</v>
      </c>
      <c r="AB73" s="43">
        <v>0</v>
      </c>
      <c r="AC73" s="43">
        <v>0</v>
      </c>
      <c r="AD73" s="43">
        <v>0</v>
      </c>
      <c r="AE73" s="64">
        <f t="shared" si="13"/>
        <v>212</v>
      </c>
      <c r="AF73" s="64">
        <f t="shared" si="14"/>
        <v>222</v>
      </c>
      <c r="AG73" s="64">
        <f t="shared" si="15"/>
        <v>434</v>
      </c>
    </row>
    <row r="74" spans="1:36" ht="26.25" customHeight="1">
      <c r="A74" s="139" t="s">
        <v>77</v>
      </c>
      <c r="B74" s="43" t="s">
        <v>1</v>
      </c>
      <c r="C74" s="43">
        <v>0</v>
      </c>
      <c r="D74" s="43">
        <v>0</v>
      </c>
      <c r="E74" s="43">
        <v>1</v>
      </c>
      <c r="F74" s="43">
        <v>0</v>
      </c>
      <c r="G74" s="43">
        <v>76</v>
      </c>
      <c r="H74" s="43">
        <v>27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4</v>
      </c>
      <c r="T74" s="43">
        <v>2</v>
      </c>
      <c r="U74" s="43">
        <v>0</v>
      </c>
      <c r="V74" s="43">
        <v>0</v>
      </c>
      <c r="W74" s="43">
        <v>1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64">
        <f t="shared" si="13"/>
        <v>82</v>
      </c>
      <c r="AF74" s="64">
        <f t="shared" si="14"/>
        <v>29</v>
      </c>
      <c r="AG74" s="64">
        <f t="shared" si="15"/>
        <v>111</v>
      </c>
      <c r="AI74" s="41"/>
      <c r="AJ74" s="41"/>
    </row>
    <row r="75" spans="1:36" ht="26.25" customHeight="1">
      <c r="A75" s="140"/>
      <c r="B75" s="43" t="s">
        <v>28</v>
      </c>
      <c r="C75" s="43">
        <v>0</v>
      </c>
      <c r="D75" s="43">
        <v>0</v>
      </c>
      <c r="E75" s="43">
        <v>3</v>
      </c>
      <c r="F75" s="43">
        <v>0</v>
      </c>
      <c r="G75" s="43">
        <v>221</v>
      </c>
      <c r="H75" s="43">
        <v>122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14</v>
      </c>
      <c r="T75" s="43">
        <v>7</v>
      </c>
      <c r="U75" s="43">
        <v>0</v>
      </c>
      <c r="V75" s="43">
        <v>0</v>
      </c>
      <c r="W75" s="43">
        <v>4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64">
        <f t="shared" si="13"/>
        <v>242</v>
      </c>
      <c r="AF75" s="64">
        <f t="shared" si="14"/>
        <v>129</v>
      </c>
      <c r="AG75" s="64">
        <f t="shared" si="15"/>
        <v>371</v>
      </c>
      <c r="AI75" s="41"/>
      <c r="AJ75" s="41"/>
    </row>
    <row r="76" spans="1:33" ht="26.25" customHeight="1">
      <c r="A76" s="139" t="s">
        <v>372</v>
      </c>
      <c r="B76" s="43" t="s">
        <v>1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17</v>
      </c>
      <c r="T76" s="43">
        <v>29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64">
        <f t="shared" si="13"/>
        <v>17</v>
      </c>
      <c r="AF76" s="64">
        <f t="shared" si="14"/>
        <v>29</v>
      </c>
      <c r="AG76" s="64">
        <f t="shared" si="15"/>
        <v>46</v>
      </c>
    </row>
    <row r="77" spans="1:33" ht="26.25" customHeight="1">
      <c r="A77" s="140"/>
      <c r="B77" s="43" t="s">
        <v>28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36</v>
      </c>
      <c r="T77" s="43">
        <v>108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64">
        <f t="shared" si="13"/>
        <v>36</v>
      </c>
      <c r="AF77" s="64">
        <f t="shared" si="14"/>
        <v>108</v>
      </c>
      <c r="AG77" s="64">
        <f t="shared" si="15"/>
        <v>144</v>
      </c>
    </row>
    <row r="78" spans="1:33" ht="26.25" customHeight="1">
      <c r="A78" s="139" t="s">
        <v>78</v>
      </c>
      <c r="B78" s="43" t="s">
        <v>1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19</v>
      </c>
      <c r="T78" s="43">
        <v>10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64">
        <f t="shared" si="13"/>
        <v>19</v>
      </c>
      <c r="AF78" s="64">
        <f t="shared" si="14"/>
        <v>10</v>
      </c>
      <c r="AG78" s="64">
        <f t="shared" si="15"/>
        <v>29</v>
      </c>
    </row>
    <row r="79" spans="1:33" ht="26.25" customHeight="1">
      <c r="A79" s="140"/>
      <c r="B79" s="43" t="s">
        <v>28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74</v>
      </c>
      <c r="T79" s="43">
        <v>75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64">
        <f t="shared" si="13"/>
        <v>74</v>
      </c>
      <c r="AF79" s="64">
        <f t="shared" si="14"/>
        <v>75</v>
      </c>
      <c r="AG79" s="64">
        <f t="shared" si="15"/>
        <v>149</v>
      </c>
    </row>
    <row r="80" spans="1:33" ht="26.25" customHeight="1">
      <c r="A80" s="139" t="s">
        <v>79</v>
      </c>
      <c r="B80" s="43" t="s">
        <v>1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12</v>
      </c>
      <c r="T80" s="43">
        <v>11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64">
        <f t="shared" si="13"/>
        <v>12</v>
      </c>
      <c r="AF80" s="64">
        <f t="shared" si="14"/>
        <v>11</v>
      </c>
      <c r="AG80" s="64">
        <f t="shared" si="15"/>
        <v>23</v>
      </c>
    </row>
    <row r="81" spans="1:33" ht="26.25" customHeight="1">
      <c r="A81" s="140"/>
      <c r="B81" s="43" t="s">
        <v>28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33</v>
      </c>
      <c r="T81" s="43">
        <v>24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64">
        <f t="shared" si="13"/>
        <v>33</v>
      </c>
      <c r="AF81" s="64">
        <f t="shared" si="14"/>
        <v>24</v>
      </c>
      <c r="AG81" s="64">
        <f t="shared" si="15"/>
        <v>57</v>
      </c>
    </row>
    <row r="82" spans="1:33" ht="26.25">
      <c r="A82" s="139" t="s">
        <v>116</v>
      </c>
      <c r="B82" s="43" t="s">
        <v>1</v>
      </c>
      <c r="C82" s="43">
        <v>0</v>
      </c>
      <c r="D82" s="43">
        <v>0</v>
      </c>
      <c r="E82" s="43">
        <v>0</v>
      </c>
      <c r="F82" s="43">
        <v>0</v>
      </c>
      <c r="G82" s="43">
        <v>51</v>
      </c>
      <c r="H82" s="43">
        <v>17</v>
      </c>
      <c r="I82" s="43">
        <v>5</v>
      </c>
      <c r="J82" s="43">
        <v>2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24</v>
      </c>
      <c r="R82" s="43">
        <v>2</v>
      </c>
      <c r="S82" s="43">
        <v>6</v>
      </c>
      <c r="T82" s="43">
        <v>1</v>
      </c>
      <c r="U82" s="43">
        <v>5</v>
      </c>
      <c r="V82" s="43">
        <v>1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64">
        <f t="shared" si="13"/>
        <v>91</v>
      </c>
      <c r="AF82" s="64">
        <f t="shared" si="14"/>
        <v>23</v>
      </c>
      <c r="AG82" s="64">
        <f t="shared" si="15"/>
        <v>114</v>
      </c>
    </row>
    <row r="83" spans="1:33" ht="26.25" customHeight="1">
      <c r="A83" s="140"/>
      <c r="B83" s="43" t="s">
        <v>28</v>
      </c>
      <c r="C83" s="43">
        <v>12</v>
      </c>
      <c r="D83" s="43">
        <v>13</v>
      </c>
      <c r="E83" s="43">
        <v>0</v>
      </c>
      <c r="F83" s="43">
        <v>0</v>
      </c>
      <c r="G83" s="43">
        <v>291</v>
      </c>
      <c r="H83" s="43">
        <v>140</v>
      </c>
      <c r="I83" s="43">
        <v>5</v>
      </c>
      <c r="J83" s="43">
        <v>2</v>
      </c>
      <c r="K83" s="43">
        <v>93</v>
      </c>
      <c r="L83" s="43">
        <v>60</v>
      </c>
      <c r="M83" s="43">
        <v>0</v>
      </c>
      <c r="N83" s="43">
        <v>0</v>
      </c>
      <c r="O83" s="43">
        <v>0</v>
      </c>
      <c r="P83" s="43">
        <v>0</v>
      </c>
      <c r="Q83" s="43">
        <v>24</v>
      </c>
      <c r="R83" s="43">
        <v>2</v>
      </c>
      <c r="S83" s="43">
        <v>34</v>
      </c>
      <c r="T83" s="43">
        <v>16</v>
      </c>
      <c r="U83" s="43">
        <v>139</v>
      </c>
      <c r="V83" s="43">
        <v>82</v>
      </c>
      <c r="W83" s="43">
        <v>1</v>
      </c>
      <c r="X83" s="43">
        <v>2</v>
      </c>
      <c r="Y83" s="43">
        <v>0</v>
      </c>
      <c r="Z83" s="43">
        <v>0</v>
      </c>
      <c r="AA83" s="43">
        <v>25</v>
      </c>
      <c r="AB83" s="43">
        <v>16</v>
      </c>
      <c r="AC83" s="43">
        <v>32</v>
      </c>
      <c r="AD83" s="43">
        <v>0</v>
      </c>
      <c r="AE83" s="64">
        <f t="shared" si="13"/>
        <v>656</v>
      </c>
      <c r="AF83" s="64">
        <f t="shared" si="14"/>
        <v>333</v>
      </c>
      <c r="AG83" s="64">
        <f t="shared" si="15"/>
        <v>989</v>
      </c>
    </row>
    <row r="84" spans="1:33" ht="26.25" customHeight="1">
      <c r="A84" s="122" t="s">
        <v>80</v>
      </c>
      <c r="B84" s="64" t="s">
        <v>1</v>
      </c>
      <c r="C84" s="64">
        <f>+C18+C24+C42+C54+C68+C70+C72+C74+C76+C78+C80+C82</f>
        <v>103</v>
      </c>
      <c r="D84" s="64">
        <f aca="true" t="shared" si="16" ref="D84:AG84">+D18+D24+D42+D54+D68+D70+D72+D74+D76+D78+D80+D82</f>
        <v>46</v>
      </c>
      <c r="E84" s="64">
        <f t="shared" si="16"/>
        <v>2</v>
      </c>
      <c r="F84" s="64">
        <f t="shared" si="16"/>
        <v>1</v>
      </c>
      <c r="G84" s="64">
        <f t="shared" si="16"/>
        <v>632</v>
      </c>
      <c r="H84" s="64">
        <f t="shared" si="16"/>
        <v>316</v>
      </c>
      <c r="I84" s="64">
        <f t="shared" si="16"/>
        <v>12</v>
      </c>
      <c r="J84" s="64">
        <f t="shared" si="16"/>
        <v>10</v>
      </c>
      <c r="K84" s="64">
        <f t="shared" si="16"/>
        <v>7</v>
      </c>
      <c r="L84" s="64">
        <f t="shared" si="16"/>
        <v>6</v>
      </c>
      <c r="M84" s="64">
        <f t="shared" si="16"/>
        <v>5</v>
      </c>
      <c r="N84" s="64">
        <f t="shared" si="16"/>
        <v>1</v>
      </c>
      <c r="O84" s="64">
        <f t="shared" si="16"/>
        <v>2</v>
      </c>
      <c r="P84" s="64">
        <f t="shared" si="16"/>
        <v>4</v>
      </c>
      <c r="Q84" s="64">
        <f t="shared" si="16"/>
        <v>30</v>
      </c>
      <c r="R84" s="64">
        <f t="shared" si="16"/>
        <v>5</v>
      </c>
      <c r="S84" s="64">
        <f t="shared" si="16"/>
        <v>163</v>
      </c>
      <c r="T84" s="64">
        <f t="shared" si="16"/>
        <v>148</v>
      </c>
      <c r="U84" s="64">
        <f t="shared" si="16"/>
        <v>13</v>
      </c>
      <c r="V84" s="64">
        <f t="shared" si="16"/>
        <v>3</v>
      </c>
      <c r="W84" s="64">
        <f t="shared" si="16"/>
        <v>20</v>
      </c>
      <c r="X84" s="64">
        <f t="shared" si="16"/>
        <v>5</v>
      </c>
      <c r="Y84" s="64">
        <f t="shared" si="16"/>
        <v>0</v>
      </c>
      <c r="Z84" s="64">
        <f t="shared" si="16"/>
        <v>0</v>
      </c>
      <c r="AA84" s="64">
        <f t="shared" si="16"/>
        <v>1</v>
      </c>
      <c r="AB84" s="64">
        <f t="shared" si="16"/>
        <v>2</v>
      </c>
      <c r="AC84" s="64">
        <f t="shared" si="16"/>
        <v>1</v>
      </c>
      <c r="AD84" s="64">
        <f t="shared" si="16"/>
        <v>0</v>
      </c>
      <c r="AE84" s="64">
        <f t="shared" si="16"/>
        <v>991</v>
      </c>
      <c r="AF84" s="64">
        <f t="shared" si="16"/>
        <v>547</v>
      </c>
      <c r="AG84" s="64">
        <f t="shared" si="16"/>
        <v>1538</v>
      </c>
    </row>
    <row r="85" spans="1:33" ht="26.25" customHeight="1">
      <c r="A85" s="123"/>
      <c r="B85" s="64" t="s">
        <v>28</v>
      </c>
      <c r="C85" s="64">
        <f>+C19+C25+C43+C55+C69+C71+C73+C75+C77+C79+C81+C83</f>
        <v>266</v>
      </c>
      <c r="D85" s="64">
        <f aca="true" t="shared" si="17" ref="D85:AG85">+D19+D25+D43+D55+D69+D71+D73+D75+D77+D79+D81+D83</f>
        <v>128</v>
      </c>
      <c r="E85" s="64">
        <f t="shared" si="17"/>
        <v>5</v>
      </c>
      <c r="F85" s="64">
        <f t="shared" si="17"/>
        <v>2</v>
      </c>
      <c r="G85" s="64">
        <f t="shared" si="17"/>
        <v>2195</v>
      </c>
      <c r="H85" s="64">
        <f t="shared" si="17"/>
        <v>1211</v>
      </c>
      <c r="I85" s="64">
        <f t="shared" si="17"/>
        <v>23</v>
      </c>
      <c r="J85" s="64">
        <f t="shared" si="17"/>
        <v>25</v>
      </c>
      <c r="K85" s="64">
        <f t="shared" si="17"/>
        <v>115</v>
      </c>
      <c r="L85" s="64">
        <f t="shared" si="17"/>
        <v>102</v>
      </c>
      <c r="M85" s="64">
        <f t="shared" si="17"/>
        <v>18</v>
      </c>
      <c r="N85" s="64">
        <f t="shared" si="17"/>
        <v>9</v>
      </c>
      <c r="O85" s="64">
        <f t="shared" si="17"/>
        <v>4</v>
      </c>
      <c r="P85" s="64">
        <f t="shared" si="17"/>
        <v>4</v>
      </c>
      <c r="Q85" s="64">
        <f t="shared" si="17"/>
        <v>38</v>
      </c>
      <c r="R85" s="64">
        <f t="shared" si="17"/>
        <v>8</v>
      </c>
      <c r="S85" s="64">
        <f t="shared" si="17"/>
        <v>594</v>
      </c>
      <c r="T85" s="64">
        <f t="shared" si="17"/>
        <v>540</v>
      </c>
      <c r="U85" s="64">
        <f t="shared" si="17"/>
        <v>164</v>
      </c>
      <c r="V85" s="64">
        <f t="shared" si="17"/>
        <v>90</v>
      </c>
      <c r="W85" s="64">
        <f t="shared" si="17"/>
        <v>55</v>
      </c>
      <c r="X85" s="64">
        <f t="shared" si="17"/>
        <v>20</v>
      </c>
      <c r="Y85" s="64">
        <f t="shared" si="17"/>
        <v>1</v>
      </c>
      <c r="Z85" s="64">
        <f t="shared" si="17"/>
        <v>1</v>
      </c>
      <c r="AA85" s="64">
        <f t="shared" si="17"/>
        <v>32</v>
      </c>
      <c r="AB85" s="64">
        <f t="shared" si="17"/>
        <v>24</v>
      </c>
      <c r="AC85" s="64">
        <f t="shared" si="17"/>
        <v>37</v>
      </c>
      <c r="AD85" s="64">
        <f t="shared" si="17"/>
        <v>1</v>
      </c>
      <c r="AE85" s="64">
        <f t="shared" si="17"/>
        <v>3547</v>
      </c>
      <c r="AF85" s="64">
        <f t="shared" si="17"/>
        <v>2165</v>
      </c>
      <c r="AG85" s="64">
        <f t="shared" si="17"/>
        <v>5712</v>
      </c>
    </row>
    <row r="86" spans="1:33" ht="26.25" customHeight="1">
      <c r="A86" s="5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1:33" ht="26.25" customHeight="1">
      <c r="A87" s="269" t="s">
        <v>381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</row>
    <row r="88" spans="1:33" ht="26.25" customHeight="1">
      <c r="A88" s="278" t="s">
        <v>57</v>
      </c>
      <c r="B88" s="278"/>
      <c r="C88" s="278" t="s">
        <v>49</v>
      </c>
      <c r="D88" s="278"/>
      <c r="E88" s="279" t="s">
        <v>58</v>
      </c>
      <c r="F88" s="280"/>
      <c r="G88" s="278" t="s">
        <v>25</v>
      </c>
      <c r="H88" s="278"/>
      <c r="I88" s="278" t="s">
        <v>8</v>
      </c>
      <c r="J88" s="278"/>
      <c r="K88" s="278" t="s">
        <v>59</v>
      </c>
      <c r="L88" s="278"/>
      <c r="M88" s="278" t="s">
        <v>30</v>
      </c>
      <c r="N88" s="278"/>
      <c r="O88" s="278" t="s">
        <v>10</v>
      </c>
      <c r="P88" s="278"/>
      <c r="Q88" s="278" t="s">
        <v>11</v>
      </c>
      <c r="R88" s="278"/>
      <c r="S88" s="278" t="s">
        <v>12</v>
      </c>
      <c r="T88" s="278"/>
      <c r="U88" s="278" t="s">
        <v>40</v>
      </c>
      <c r="V88" s="278"/>
      <c r="W88" s="278" t="s">
        <v>41</v>
      </c>
      <c r="X88" s="278"/>
      <c r="Y88" s="278" t="s">
        <v>13</v>
      </c>
      <c r="Z88" s="278"/>
      <c r="AA88" s="278" t="s">
        <v>14</v>
      </c>
      <c r="AB88" s="278"/>
      <c r="AC88" s="278" t="s">
        <v>15</v>
      </c>
      <c r="AD88" s="278"/>
      <c r="AE88" s="278" t="s">
        <v>0</v>
      </c>
      <c r="AF88" s="278"/>
      <c r="AG88" s="278"/>
    </row>
    <row r="89" spans="1:33" ht="26.25" customHeight="1">
      <c r="A89" s="278"/>
      <c r="B89" s="278"/>
      <c r="C89" s="64" t="s">
        <v>37</v>
      </c>
      <c r="D89" s="64" t="s">
        <v>38</v>
      </c>
      <c r="E89" s="64" t="s">
        <v>37</v>
      </c>
      <c r="F89" s="64" t="s">
        <v>38</v>
      </c>
      <c r="G89" s="64" t="s">
        <v>37</v>
      </c>
      <c r="H89" s="64" t="s">
        <v>38</v>
      </c>
      <c r="I89" s="64" t="s">
        <v>37</v>
      </c>
      <c r="J89" s="64" t="s">
        <v>38</v>
      </c>
      <c r="K89" s="64" t="s">
        <v>37</v>
      </c>
      <c r="L89" s="64" t="s">
        <v>38</v>
      </c>
      <c r="M89" s="64" t="s">
        <v>37</v>
      </c>
      <c r="N89" s="64" t="s">
        <v>38</v>
      </c>
      <c r="O89" s="64" t="s">
        <v>37</v>
      </c>
      <c r="P89" s="64" t="s">
        <v>38</v>
      </c>
      <c r="Q89" s="64" t="s">
        <v>37</v>
      </c>
      <c r="R89" s="64" t="s">
        <v>38</v>
      </c>
      <c r="S89" s="64" t="s">
        <v>37</v>
      </c>
      <c r="T89" s="64" t="s">
        <v>38</v>
      </c>
      <c r="U89" s="64" t="s">
        <v>37</v>
      </c>
      <c r="V89" s="64" t="s">
        <v>38</v>
      </c>
      <c r="W89" s="64" t="s">
        <v>37</v>
      </c>
      <c r="X89" s="64" t="s">
        <v>38</v>
      </c>
      <c r="Y89" s="64" t="s">
        <v>37</v>
      </c>
      <c r="Z89" s="64" t="s">
        <v>38</v>
      </c>
      <c r="AA89" s="64" t="s">
        <v>37</v>
      </c>
      <c r="AB89" s="64" t="s">
        <v>38</v>
      </c>
      <c r="AC89" s="64" t="s">
        <v>37</v>
      </c>
      <c r="AD89" s="64" t="s">
        <v>38</v>
      </c>
      <c r="AE89" s="64" t="s">
        <v>37</v>
      </c>
      <c r="AF89" s="64" t="s">
        <v>38</v>
      </c>
      <c r="AG89" s="64" t="s">
        <v>16</v>
      </c>
    </row>
    <row r="90" spans="1:33" ht="26.25" customHeight="1">
      <c r="A90" s="139" t="s">
        <v>176</v>
      </c>
      <c r="B90" s="43" t="s">
        <v>1</v>
      </c>
      <c r="C90" s="43">
        <v>0</v>
      </c>
      <c r="D90" s="43">
        <v>0</v>
      </c>
      <c r="E90" s="43">
        <v>0</v>
      </c>
      <c r="F90" s="43">
        <v>0</v>
      </c>
      <c r="G90" s="43">
        <v>4</v>
      </c>
      <c r="H90" s="43">
        <v>2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1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64">
        <f>+C90+E90+G90+I90+K90+M90+O90+Q90+S90+U90+W90+Y90+AA90+AC90</f>
        <v>5</v>
      </c>
      <c r="AF90" s="64">
        <f>+D90+F90+H90+J90+L90+N90+P90+R90+T90+V90+X90+Z90+AB90+AD90</f>
        <v>2</v>
      </c>
      <c r="AG90" s="64">
        <f>+AE90+AF90</f>
        <v>7</v>
      </c>
    </row>
    <row r="91" spans="1:33" ht="26.25" customHeight="1">
      <c r="A91" s="140"/>
      <c r="B91" s="43" t="s">
        <v>16</v>
      </c>
      <c r="C91" s="43">
        <v>0</v>
      </c>
      <c r="D91" s="43">
        <v>0</v>
      </c>
      <c r="E91" s="43">
        <v>0</v>
      </c>
      <c r="F91" s="43">
        <v>0</v>
      </c>
      <c r="G91" s="43">
        <v>12</v>
      </c>
      <c r="H91" s="43">
        <v>6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2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64">
        <f aca="true" t="shared" si="18" ref="AE91:AE153">+C91+E91+G91+I91+K91+M91+O91+Q91+S91+U91+W91+Y91+AA91+AC91</f>
        <v>14</v>
      </c>
      <c r="AF91" s="64">
        <f aca="true" t="shared" si="19" ref="AF91:AF153">+D91+F91+H91+J91+L91+N91+P91+R91+T91+V91+X91+Z91+AB91+AD91</f>
        <v>6</v>
      </c>
      <c r="AG91" s="64">
        <f aca="true" t="shared" si="20" ref="AG91:AG153">+AE91+AF91</f>
        <v>20</v>
      </c>
    </row>
    <row r="92" spans="1:33" ht="26.25" customHeight="1">
      <c r="A92" s="207" t="s">
        <v>63</v>
      </c>
      <c r="B92" s="43" t="s">
        <v>1</v>
      </c>
      <c r="C92" s="43">
        <v>0</v>
      </c>
      <c r="D92" s="43">
        <v>0</v>
      </c>
      <c r="E92" s="43">
        <v>0</v>
      </c>
      <c r="F92" s="43">
        <v>0</v>
      </c>
      <c r="G92" s="43">
        <v>3</v>
      </c>
      <c r="H92" s="43">
        <v>1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2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64">
        <f t="shared" si="18"/>
        <v>5</v>
      </c>
      <c r="AF92" s="64">
        <f t="shared" si="19"/>
        <v>1</v>
      </c>
      <c r="AG92" s="64">
        <f t="shared" si="20"/>
        <v>6</v>
      </c>
    </row>
    <row r="93" spans="1:33" ht="26.25" customHeight="1">
      <c r="A93" s="208"/>
      <c r="B93" s="43" t="s">
        <v>16</v>
      </c>
      <c r="C93" s="43">
        <v>0</v>
      </c>
      <c r="D93" s="43">
        <v>0</v>
      </c>
      <c r="E93" s="43">
        <v>0</v>
      </c>
      <c r="F93" s="43">
        <v>0</v>
      </c>
      <c r="G93" s="43">
        <v>11</v>
      </c>
      <c r="H93" s="43">
        <v>2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4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64">
        <f t="shared" si="18"/>
        <v>15</v>
      </c>
      <c r="AF93" s="64">
        <f t="shared" si="19"/>
        <v>2</v>
      </c>
      <c r="AG93" s="64">
        <f t="shared" si="20"/>
        <v>17</v>
      </c>
    </row>
    <row r="94" spans="1:33" ht="26.25" customHeight="1">
      <c r="A94" s="207" t="s">
        <v>177</v>
      </c>
      <c r="B94" s="43" t="s">
        <v>1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64">
        <f t="shared" si="18"/>
        <v>0</v>
      </c>
      <c r="AF94" s="64">
        <f t="shared" si="19"/>
        <v>0</v>
      </c>
      <c r="AG94" s="64">
        <f t="shared" si="20"/>
        <v>0</v>
      </c>
    </row>
    <row r="95" spans="1:33" ht="26.25" customHeight="1">
      <c r="A95" s="208"/>
      <c r="B95" s="43" t="s">
        <v>16</v>
      </c>
      <c r="C95" s="43">
        <v>0</v>
      </c>
      <c r="D95" s="43">
        <v>0</v>
      </c>
      <c r="E95" s="43">
        <v>0</v>
      </c>
      <c r="F95" s="43">
        <v>0</v>
      </c>
      <c r="G95" s="43">
        <v>3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64">
        <f t="shared" si="18"/>
        <v>3</v>
      </c>
      <c r="AF95" s="64">
        <f t="shared" si="19"/>
        <v>0</v>
      </c>
      <c r="AG95" s="64">
        <f t="shared" si="20"/>
        <v>3</v>
      </c>
    </row>
    <row r="96" spans="1:33" ht="26.25" customHeight="1">
      <c r="A96" s="207" t="s">
        <v>178</v>
      </c>
      <c r="B96" s="43" t="s">
        <v>1</v>
      </c>
      <c r="C96" s="43">
        <v>0</v>
      </c>
      <c r="D96" s="43">
        <v>0</v>
      </c>
      <c r="E96" s="43">
        <v>0</v>
      </c>
      <c r="F96" s="43">
        <v>0</v>
      </c>
      <c r="G96" s="43">
        <v>3</v>
      </c>
      <c r="H96" s="43">
        <v>5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2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64">
        <f t="shared" si="18"/>
        <v>5</v>
      </c>
      <c r="AF96" s="64">
        <f t="shared" si="19"/>
        <v>5</v>
      </c>
      <c r="AG96" s="64">
        <f t="shared" si="20"/>
        <v>10</v>
      </c>
    </row>
    <row r="97" spans="1:33" ht="26.25" customHeight="1">
      <c r="A97" s="208"/>
      <c r="B97" s="43" t="s">
        <v>16</v>
      </c>
      <c r="C97" s="43">
        <v>0</v>
      </c>
      <c r="D97" s="43">
        <v>0</v>
      </c>
      <c r="E97" s="43">
        <v>0</v>
      </c>
      <c r="F97" s="43">
        <v>0</v>
      </c>
      <c r="G97" s="43">
        <v>12</v>
      </c>
      <c r="H97" s="43">
        <v>10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2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64">
        <f t="shared" si="18"/>
        <v>14</v>
      </c>
      <c r="AF97" s="64">
        <f t="shared" si="19"/>
        <v>10</v>
      </c>
      <c r="AG97" s="64">
        <f t="shared" si="20"/>
        <v>24</v>
      </c>
    </row>
    <row r="98" spans="1:33" ht="26.25" customHeight="1">
      <c r="A98" s="207" t="s">
        <v>179</v>
      </c>
      <c r="B98" s="43" t="s">
        <v>1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64">
        <f t="shared" si="18"/>
        <v>0</v>
      </c>
      <c r="AF98" s="64">
        <f t="shared" si="19"/>
        <v>0</v>
      </c>
      <c r="AG98" s="64">
        <f t="shared" si="20"/>
        <v>0</v>
      </c>
    </row>
    <row r="99" spans="1:33" ht="26.25" customHeight="1">
      <c r="A99" s="208"/>
      <c r="B99" s="43" t="s">
        <v>16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64">
        <f t="shared" si="18"/>
        <v>0</v>
      </c>
      <c r="AF99" s="64">
        <f t="shared" si="19"/>
        <v>0</v>
      </c>
      <c r="AG99" s="64">
        <f t="shared" si="20"/>
        <v>0</v>
      </c>
    </row>
    <row r="100" spans="1:33" ht="26.25" customHeight="1">
      <c r="A100" s="207" t="s">
        <v>106</v>
      </c>
      <c r="B100" s="43" t="s">
        <v>1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64">
        <f t="shared" si="18"/>
        <v>0</v>
      </c>
      <c r="AF100" s="64">
        <f t="shared" si="19"/>
        <v>0</v>
      </c>
      <c r="AG100" s="64">
        <f t="shared" si="20"/>
        <v>0</v>
      </c>
    </row>
    <row r="101" spans="1:33" ht="26.25" customHeight="1">
      <c r="A101" s="208"/>
      <c r="B101" s="43" t="s">
        <v>16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64">
        <f t="shared" si="18"/>
        <v>0</v>
      </c>
      <c r="AF101" s="64">
        <f t="shared" si="19"/>
        <v>0</v>
      </c>
      <c r="AG101" s="64">
        <f t="shared" si="20"/>
        <v>0</v>
      </c>
    </row>
    <row r="102" spans="1:33" ht="26.25" customHeight="1">
      <c r="A102" s="207" t="s">
        <v>61</v>
      </c>
      <c r="B102" s="43" t="s">
        <v>1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64">
        <f t="shared" si="18"/>
        <v>0</v>
      </c>
      <c r="AF102" s="64">
        <f t="shared" si="19"/>
        <v>0</v>
      </c>
      <c r="AG102" s="64">
        <f t="shared" si="20"/>
        <v>0</v>
      </c>
    </row>
    <row r="103" spans="1:33" ht="26.25" customHeight="1">
      <c r="A103" s="208"/>
      <c r="B103" s="43" t="s">
        <v>16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64">
        <f t="shared" si="18"/>
        <v>0</v>
      </c>
      <c r="AF103" s="64">
        <f t="shared" si="19"/>
        <v>0</v>
      </c>
      <c r="AG103" s="64">
        <f t="shared" si="20"/>
        <v>0</v>
      </c>
    </row>
    <row r="104" spans="1:33" ht="26.25" customHeight="1">
      <c r="A104" s="139" t="s">
        <v>64</v>
      </c>
      <c r="B104" s="43" t="s">
        <v>1</v>
      </c>
      <c r="C104" s="43">
        <f>+C90+C92+C94+C96+C98+C100+C102</f>
        <v>0</v>
      </c>
      <c r="D104" s="43">
        <f aca="true" t="shared" si="21" ref="D104:AG104">+D90+D92+D94+D96+D98+D100+D102</f>
        <v>0</v>
      </c>
      <c r="E104" s="43">
        <f t="shared" si="21"/>
        <v>0</v>
      </c>
      <c r="F104" s="43">
        <f t="shared" si="21"/>
        <v>0</v>
      </c>
      <c r="G104" s="43">
        <f t="shared" si="21"/>
        <v>10</v>
      </c>
      <c r="H104" s="43">
        <f t="shared" si="21"/>
        <v>8</v>
      </c>
      <c r="I104" s="43">
        <f t="shared" si="21"/>
        <v>0</v>
      </c>
      <c r="J104" s="43">
        <f t="shared" si="21"/>
        <v>0</v>
      </c>
      <c r="K104" s="43">
        <f t="shared" si="21"/>
        <v>0</v>
      </c>
      <c r="L104" s="43">
        <f t="shared" si="21"/>
        <v>0</v>
      </c>
      <c r="M104" s="43">
        <f t="shared" si="21"/>
        <v>0</v>
      </c>
      <c r="N104" s="43">
        <f t="shared" si="21"/>
        <v>0</v>
      </c>
      <c r="O104" s="43">
        <f t="shared" si="21"/>
        <v>0</v>
      </c>
      <c r="P104" s="43">
        <f t="shared" si="21"/>
        <v>0</v>
      </c>
      <c r="Q104" s="43">
        <f t="shared" si="21"/>
        <v>0</v>
      </c>
      <c r="R104" s="43">
        <f t="shared" si="21"/>
        <v>0</v>
      </c>
      <c r="S104" s="43">
        <f t="shared" si="21"/>
        <v>5</v>
      </c>
      <c r="T104" s="43">
        <f t="shared" si="21"/>
        <v>0</v>
      </c>
      <c r="U104" s="43">
        <f t="shared" si="21"/>
        <v>0</v>
      </c>
      <c r="V104" s="43">
        <f t="shared" si="21"/>
        <v>0</v>
      </c>
      <c r="W104" s="43">
        <f t="shared" si="21"/>
        <v>0</v>
      </c>
      <c r="X104" s="43">
        <f t="shared" si="21"/>
        <v>0</v>
      </c>
      <c r="Y104" s="43">
        <f t="shared" si="21"/>
        <v>0</v>
      </c>
      <c r="Z104" s="43">
        <f t="shared" si="21"/>
        <v>0</v>
      </c>
      <c r="AA104" s="43">
        <f t="shared" si="21"/>
        <v>0</v>
      </c>
      <c r="AB104" s="43">
        <f t="shared" si="21"/>
        <v>0</v>
      </c>
      <c r="AC104" s="43">
        <f t="shared" si="21"/>
        <v>0</v>
      </c>
      <c r="AD104" s="43">
        <f t="shared" si="21"/>
        <v>0</v>
      </c>
      <c r="AE104" s="64">
        <f t="shared" si="21"/>
        <v>15</v>
      </c>
      <c r="AF104" s="64">
        <f t="shared" si="21"/>
        <v>8</v>
      </c>
      <c r="AG104" s="64">
        <f t="shared" si="21"/>
        <v>23</v>
      </c>
    </row>
    <row r="105" spans="1:33" ht="26.25" customHeight="1">
      <c r="A105" s="140"/>
      <c r="B105" s="43" t="s">
        <v>16</v>
      </c>
      <c r="C105" s="43">
        <f>+C91+C93+C95+C97+C99+C101+C103</f>
        <v>0</v>
      </c>
      <c r="D105" s="43">
        <f aca="true" t="shared" si="22" ref="D105:AG105">+D91+D93+D95+D97+D99+D101+D103</f>
        <v>0</v>
      </c>
      <c r="E105" s="43">
        <f t="shared" si="22"/>
        <v>0</v>
      </c>
      <c r="F105" s="43">
        <f t="shared" si="22"/>
        <v>0</v>
      </c>
      <c r="G105" s="43">
        <f t="shared" si="22"/>
        <v>38</v>
      </c>
      <c r="H105" s="43">
        <f t="shared" si="22"/>
        <v>18</v>
      </c>
      <c r="I105" s="43">
        <f t="shared" si="22"/>
        <v>0</v>
      </c>
      <c r="J105" s="43">
        <f t="shared" si="22"/>
        <v>0</v>
      </c>
      <c r="K105" s="43">
        <f t="shared" si="22"/>
        <v>0</v>
      </c>
      <c r="L105" s="43">
        <f t="shared" si="22"/>
        <v>0</v>
      </c>
      <c r="M105" s="43">
        <f t="shared" si="22"/>
        <v>0</v>
      </c>
      <c r="N105" s="43">
        <f t="shared" si="22"/>
        <v>0</v>
      </c>
      <c r="O105" s="43">
        <f t="shared" si="22"/>
        <v>0</v>
      </c>
      <c r="P105" s="43">
        <f t="shared" si="22"/>
        <v>0</v>
      </c>
      <c r="Q105" s="43">
        <f t="shared" si="22"/>
        <v>0</v>
      </c>
      <c r="R105" s="43">
        <f t="shared" si="22"/>
        <v>0</v>
      </c>
      <c r="S105" s="43">
        <f t="shared" si="22"/>
        <v>8</v>
      </c>
      <c r="T105" s="43">
        <f t="shared" si="22"/>
        <v>0</v>
      </c>
      <c r="U105" s="43">
        <f t="shared" si="22"/>
        <v>0</v>
      </c>
      <c r="V105" s="43">
        <f t="shared" si="22"/>
        <v>0</v>
      </c>
      <c r="W105" s="43">
        <f t="shared" si="22"/>
        <v>0</v>
      </c>
      <c r="X105" s="43">
        <f t="shared" si="22"/>
        <v>0</v>
      </c>
      <c r="Y105" s="43">
        <f t="shared" si="22"/>
        <v>0</v>
      </c>
      <c r="Z105" s="43">
        <f t="shared" si="22"/>
        <v>0</v>
      </c>
      <c r="AA105" s="43">
        <f t="shared" si="22"/>
        <v>0</v>
      </c>
      <c r="AB105" s="43">
        <f t="shared" si="22"/>
        <v>0</v>
      </c>
      <c r="AC105" s="43">
        <f t="shared" si="22"/>
        <v>0</v>
      </c>
      <c r="AD105" s="43">
        <f t="shared" si="22"/>
        <v>0</v>
      </c>
      <c r="AE105" s="64">
        <f t="shared" si="22"/>
        <v>46</v>
      </c>
      <c r="AF105" s="64">
        <f t="shared" si="22"/>
        <v>18</v>
      </c>
      <c r="AG105" s="64">
        <f t="shared" si="22"/>
        <v>64</v>
      </c>
    </row>
    <row r="106" spans="1:33" ht="26.25" customHeight="1">
      <c r="A106" s="139" t="s">
        <v>145</v>
      </c>
      <c r="B106" s="43" t="s">
        <v>1</v>
      </c>
      <c r="C106" s="43">
        <v>0</v>
      </c>
      <c r="D106" s="43">
        <v>0</v>
      </c>
      <c r="E106" s="43">
        <v>0</v>
      </c>
      <c r="F106" s="43">
        <v>0</v>
      </c>
      <c r="G106" s="43">
        <v>5</v>
      </c>
      <c r="H106" s="43">
        <v>3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64">
        <f t="shared" si="18"/>
        <v>5</v>
      </c>
      <c r="AF106" s="64">
        <f t="shared" si="19"/>
        <v>3</v>
      </c>
      <c r="AG106" s="64">
        <f t="shared" si="20"/>
        <v>8</v>
      </c>
    </row>
    <row r="107" spans="1:33" ht="26.25" customHeight="1">
      <c r="A107" s="140"/>
      <c r="B107" s="43" t="s">
        <v>16</v>
      </c>
      <c r="C107" s="43">
        <v>0</v>
      </c>
      <c r="D107" s="43">
        <v>0</v>
      </c>
      <c r="E107" s="43">
        <v>0</v>
      </c>
      <c r="F107" s="43">
        <v>0</v>
      </c>
      <c r="G107" s="43">
        <v>25</v>
      </c>
      <c r="H107" s="43">
        <v>9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64">
        <f t="shared" si="18"/>
        <v>25</v>
      </c>
      <c r="AF107" s="64">
        <f t="shared" si="19"/>
        <v>9</v>
      </c>
      <c r="AG107" s="64">
        <f t="shared" si="20"/>
        <v>34</v>
      </c>
    </row>
    <row r="108" spans="1:33" ht="26.25" customHeight="1">
      <c r="A108" s="139" t="s">
        <v>146</v>
      </c>
      <c r="B108" s="43" t="s">
        <v>1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6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64">
        <f t="shared" si="18"/>
        <v>0</v>
      </c>
      <c r="AF108" s="64">
        <f t="shared" si="19"/>
        <v>6</v>
      </c>
      <c r="AG108" s="64">
        <f t="shared" si="20"/>
        <v>6</v>
      </c>
    </row>
    <row r="109" spans="1:33" ht="26.25" customHeight="1">
      <c r="A109" s="140"/>
      <c r="B109" s="43" t="s">
        <v>16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33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64">
        <f t="shared" si="18"/>
        <v>0</v>
      </c>
      <c r="AF109" s="64">
        <f t="shared" si="19"/>
        <v>33</v>
      </c>
      <c r="AG109" s="64">
        <f t="shared" si="20"/>
        <v>33</v>
      </c>
    </row>
    <row r="110" spans="1:33" ht="26.25" customHeight="1">
      <c r="A110" s="139" t="s">
        <v>147</v>
      </c>
      <c r="B110" s="43" t="s">
        <v>1</v>
      </c>
      <c r="C110" s="43">
        <f>+C106+C108</f>
        <v>0</v>
      </c>
      <c r="D110" s="43">
        <f aca="true" t="shared" si="23" ref="D110:AG110">+D106+D108</f>
        <v>0</v>
      </c>
      <c r="E110" s="43">
        <f t="shared" si="23"/>
        <v>0</v>
      </c>
      <c r="F110" s="43">
        <f t="shared" si="23"/>
        <v>0</v>
      </c>
      <c r="G110" s="43">
        <f t="shared" si="23"/>
        <v>5</v>
      </c>
      <c r="H110" s="43">
        <f t="shared" si="23"/>
        <v>9</v>
      </c>
      <c r="I110" s="43">
        <f t="shared" si="23"/>
        <v>0</v>
      </c>
      <c r="J110" s="43">
        <f t="shared" si="23"/>
        <v>0</v>
      </c>
      <c r="K110" s="43">
        <f t="shared" si="23"/>
        <v>0</v>
      </c>
      <c r="L110" s="43">
        <f t="shared" si="23"/>
        <v>0</v>
      </c>
      <c r="M110" s="43">
        <f t="shared" si="23"/>
        <v>0</v>
      </c>
      <c r="N110" s="43">
        <f t="shared" si="23"/>
        <v>0</v>
      </c>
      <c r="O110" s="43">
        <f t="shared" si="23"/>
        <v>0</v>
      </c>
      <c r="P110" s="43">
        <f t="shared" si="23"/>
        <v>0</v>
      </c>
      <c r="Q110" s="43">
        <f t="shared" si="23"/>
        <v>0</v>
      </c>
      <c r="R110" s="43">
        <f t="shared" si="23"/>
        <v>0</v>
      </c>
      <c r="S110" s="43">
        <f t="shared" si="23"/>
        <v>0</v>
      </c>
      <c r="T110" s="43">
        <f t="shared" si="23"/>
        <v>0</v>
      </c>
      <c r="U110" s="43">
        <f t="shared" si="23"/>
        <v>0</v>
      </c>
      <c r="V110" s="43">
        <f t="shared" si="23"/>
        <v>0</v>
      </c>
      <c r="W110" s="43">
        <f t="shared" si="23"/>
        <v>0</v>
      </c>
      <c r="X110" s="43">
        <f t="shared" si="23"/>
        <v>0</v>
      </c>
      <c r="Y110" s="43">
        <f t="shared" si="23"/>
        <v>0</v>
      </c>
      <c r="Z110" s="43">
        <f t="shared" si="23"/>
        <v>0</v>
      </c>
      <c r="AA110" s="43">
        <f t="shared" si="23"/>
        <v>0</v>
      </c>
      <c r="AB110" s="43">
        <f t="shared" si="23"/>
        <v>0</v>
      </c>
      <c r="AC110" s="43">
        <f t="shared" si="23"/>
        <v>0</v>
      </c>
      <c r="AD110" s="43">
        <f t="shared" si="23"/>
        <v>0</v>
      </c>
      <c r="AE110" s="64">
        <f t="shared" si="23"/>
        <v>5</v>
      </c>
      <c r="AF110" s="64">
        <f t="shared" si="23"/>
        <v>9</v>
      </c>
      <c r="AG110" s="64">
        <f t="shared" si="23"/>
        <v>14</v>
      </c>
    </row>
    <row r="111" spans="1:33" ht="26.25" customHeight="1">
      <c r="A111" s="140"/>
      <c r="B111" s="43" t="s">
        <v>16</v>
      </c>
      <c r="C111" s="43">
        <f>+C107+C109</f>
        <v>0</v>
      </c>
      <c r="D111" s="43">
        <f aca="true" t="shared" si="24" ref="D111:AG111">+D107+D109</f>
        <v>0</v>
      </c>
      <c r="E111" s="43">
        <f t="shared" si="24"/>
        <v>0</v>
      </c>
      <c r="F111" s="43">
        <f t="shared" si="24"/>
        <v>0</v>
      </c>
      <c r="G111" s="43">
        <f t="shared" si="24"/>
        <v>25</v>
      </c>
      <c r="H111" s="43">
        <f t="shared" si="24"/>
        <v>42</v>
      </c>
      <c r="I111" s="43">
        <f t="shared" si="24"/>
        <v>0</v>
      </c>
      <c r="J111" s="43">
        <f t="shared" si="24"/>
        <v>0</v>
      </c>
      <c r="K111" s="43">
        <f t="shared" si="24"/>
        <v>0</v>
      </c>
      <c r="L111" s="43">
        <f t="shared" si="24"/>
        <v>0</v>
      </c>
      <c r="M111" s="43">
        <f t="shared" si="24"/>
        <v>0</v>
      </c>
      <c r="N111" s="43">
        <f t="shared" si="24"/>
        <v>0</v>
      </c>
      <c r="O111" s="43">
        <f t="shared" si="24"/>
        <v>0</v>
      </c>
      <c r="P111" s="43">
        <f t="shared" si="24"/>
        <v>0</v>
      </c>
      <c r="Q111" s="43">
        <f t="shared" si="24"/>
        <v>0</v>
      </c>
      <c r="R111" s="43">
        <f t="shared" si="24"/>
        <v>0</v>
      </c>
      <c r="S111" s="43">
        <f t="shared" si="24"/>
        <v>0</v>
      </c>
      <c r="T111" s="43">
        <f t="shared" si="24"/>
        <v>0</v>
      </c>
      <c r="U111" s="43">
        <f t="shared" si="24"/>
        <v>0</v>
      </c>
      <c r="V111" s="43">
        <f t="shared" si="24"/>
        <v>0</v>
      </c>
      <c r="W111" s="43">
        <f t="shared" si="24"/>
        <v>0</v>
      </c>
      <c r="X111" s="43">
        <f t="shared" si="24"/>
        <v>0</v>
      </c>
      <c r="Y111" s="43">
        <f t="shared" si="24"/>
        <v>0</v>
      </c>
      <c r="Z111" s="43">
        <f t="shared" si="24"/>
        <v>0</v>
      </c>
      <c r="AA111" s="43">
        <f t="shared" si="24"/>
        <v>0</v>
      </c>
      <c r="AB111" s="43">
        <f t="shared" si="24"/>
        <v>0</v>
      </c>
      <c r="AC111" s="43">
        <f t="shared" si="24"/>
        <v>0</v>
      </c>
      <c r="AD111" s="43">
        <f t="shared" si="24"/>
        <v>0</v>
      </c>
      <c r="AE111" s="64">
        <f t="shared" si="24"/>
        <v>25</v>
      </c>
      <c r="AF111" s="64">
        <f t="shared" si="24"/>
        <v>42</v>
      </c>
      <c r="AG111" s="64">
        <f t="shared" si="24"/>
        <v>67</v>
      </c>
    </row>
    <row r="112" spans="1:33" ht="26.25" customHeight="1">
      <c r="A112" s="139" t="s">
        <v>169</v>
      </c>
      <c r="B112" s="43" t="s">
        <v>1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64">
        <f t="shared" si="18"/>
        <v>0</v>
      </c>
      <c r="AF112" s="64">
        <f t="shared" si="19"/>
        <v>0</v>
      </c>
      <c r="AG112" s="64">
        <f t="shared" si="20"/>
        <v>0</v>
      </c>
    </row>
    <row r="113" spans="1:33" ht="26.25" customHeight="1">
      <c r="A113" s="140"/>
      <c r="B113" s="43" t="s">
        <v>16</v>
      </c>
      <c r="C113" s="43">
        <v>0</v>
      </c>
      <c r="D113" s="43">
        <v>0</v>
      </c>
      <c r="E113" s="43">
        <v>0</v>
      </c>
      <c r="F113" s="43">
        <v>0</v>
      </c>
      <c r="G113" s="43">
        <v>2</v>
      </c>
      <c r="H113" s="43">
        <v>1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64">
        <f t="shared" si="18"/>
        <v>2</v>
      </c>
      <c r="AF113" s="64">
        <f t="shared" si="19"/>
        <v>1</v>
      </c>
      <c r="AG113" s="64">
        <f t="shared" si="20"/>
        <v>3</v>
      </c>
    </row>
    <row r="114" spans="1:33" ht="26.25" customHeight="1">
      <c r="A114" s="139" t="s">
        <v>52</v>
      </c>
      <c r="B114" s="43" t="s">
        <v>1</v>
      </c>
      <c r="C114" s="43">
        <v>0</v>
      </c>
      <c r="D114" s="43">
        <v>0</v>
      </c>
      <c r="E114" s="43">
        <v>0</v>
      </c>
      <c r="F114" s="43">
        <v>0</v>
      </c>
      <c r="G114" s="43">
        <v>2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64">
        <f t="shared" si="18"/>
        <v>2</v>
      </c>
      <c r="AF114" s="64">
        <f t="shared" si="19"/>
        <v>0</v>
      </c>
      <c r="AG114" s="64">
        <f t="shared" si="20"/>
        <v>2</v>
      </c>
    </row>
    <row r="115" spans="1:33" ht="26.25" customHeight="1">
      <c r="A115" s="140"/>
      <c r="B115" s="43" t="s">
        <v>16</v>
      </c>
      <c r="C115" s="43">
        <v>0</v>
      </c>
      <c r="D115" s="43">
        <v>0</v>
      </c>
      <c r="E115" s="43">
        <v>0</v>
      </c>
      <c r="F115" s="43">
        <v>0</v>
      </c>
      <c r="G115" s="43">
        <v>12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64">
        <f t="shared" si="18"/>
        <v>12</v>
      </c>
      <c r="AF115" s="64">
        <f t="shared" si="19"/>
        <v>0</v>
      </c>
      <c r="AG115" s="64">
        <f t="shared" si="20"/>
        <v>12</v>
      </c>
    </row>
    <row r="116" spans="1:33" ht="26.25" customHeight="1">
      <c r="A116" s="139" t="s">
        <v>170</v>
      </c>
      <c r="B116" s="43" t="s">
        <v>1</v>
      </c>
      <c r="C116" s="43">
        <v>0</v>
      </c>
      <c r="D116" s="43">
        <v>0</v>
      </c>
      <c r="E116" s="43">
        <v>0</v>
      </c>
      <c r="F116" s="43">
        <v>0</v>
      </c>
      <c r="G116" s="43">
        <v>1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64">
        <f t="shared" si="18"/>
        <v>1</v>
      </c>
      <c r="AF116" s="64">
        <f t="shared" si="19"/>
        <v>0</v>
      </c>
      <c r="AG116" s="64">
        <f t="shared" si="20"/>
        <v>1</v>
      </c>
    </row>
    <row r="117" spans="1:33" ht="26.25" customHeight="1">
      <c r="A117" s="140"/>
      <c r="B117" s="43" t="s">
        <v>16</v>
      </c>
      <c r="C117" s="43">
        <v>0</v>
      </c>
      <c r="D117" s="43">
        <v>0</v>
      </c>
      <c r="E117" s="43">
        <v>0</v>
      </c>
      <c r="F117" s="43">
        <v>0</v>
      </c>
      <c r="G117" s="43">
        <v>4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64">
        <f t="shared" si="18"/>
        <v>4</v>
      </c>
      <c r="AF117" s="64">
        <f t="shared" si="19"/>
        <v>0</v>
      </c>
      <c r="AG117" s="64">
        <f t="shared" si="20"/>
        <v>4</v>
      </c>
    </row>
    <row r="118" spans="1:33" ht="26.25" customHeight="1">
      <c r="A118" s="139" t="s">
        <v>171</v>
      </c>
      <c r="B118" s="43" t="s">
        <v>1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64">
        <f t="shared" si="18"/>
        <v>0</v>
      </c>
      <c r="AF118" s="64">
        <f t="shared" si="19"/>
        <v>0</v>
      </c>
      <c r="AG118" s="64">
        <f t="shared" si="20"/>
        <v>0</v>
      </c>
    </row>
    <row r="119" spans="1:33" ht="26.25" customHeight="1">
      <c r="A119" s="140"/>
      <c r="B119" s="43" t="s">
        <v>16</v>
      </c>
      <c r="C119" s="43">
        <v>0</v>
      </c>
      <c r="D119" s="43">
        <v>0</v>
      </c>
      <c r="E119" s="43">
        <v>0</v>
      </c>
      <c r="F119" s="43">
        <v>0</v>
      </c>
      <c r="G119" s="43">
        <v>6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64">
        <f t="shared" si="18"/>
        <v>6</v>
      </c>
      <c r="AF119" s="64">
        <f t="shared" si="19"/>
        <v>0</v>
      </c>
      <c r="AG119" s="64">
        <f t="shared" si="20"/>
        <v>6</v>
      </c>
    </row>
    <row r="120" spans="1:33" ht="26.25" customHeight="1">
      <c r="A120" s="139" t="s">
        <v>172</v>
      </c>
      <c r="B120" s="43" t="s">
        <v>1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64">
        <f t="shared" si="18"/>
        <v>0</v>
      </c>
      <c r="AF120" s="64">
        <f t="shared" si="19"/>
        <v>0</v>
      </c>
      <c r="AG120" s="64">
        <f t="shared" si="20"/>
        <v>0</v>
      </c>
    </row>
    <row r="121" spans="1:33" ht="26.25" customHeight="1">
      <c r="A121" s="140"/>
      <c r="B121" s="43" t="s">
        <v>16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64">
        <f t="shared" si="18"/>
        <v>0</v>
      </c>
      <c r="AF121" s="64">
        <f t="shared" si="19"/>
        <v>0</v>
      </c>
      <c r="AG121" s="64">
        <f t="shared" si="20"/>
        <v>0</v>
      </c>
    </row>
    <row r="122" spans="1:33" ht="26.25" customHeight="1">
      <c r="A122" s="139" t="s">
        <v>173</v>
      </c>
      <c r="B122" s="43" t="s">
        <v>1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64">
        <f t="shared" si="18"/>
        <v>0</v>
      </c>
      <c r="AF122" s="64">
        <f t="shared" si="19"/>
        <v>0</v>
      </c>
      <c r="AG122" s="64">
        <f t="shared" si="20"/>
        <v>0</v>
      </c>
    </row>
    <row r="123" spans="1:33" ht="26.25" customHeight="1">
      <c r="A123" s="140"/>
      <c r="B123" s="43" t="s">
        <v>16</v>
      </c>
      <c r="C123" s="43">
        <v>0</v>
      </c>
      <c r="D123" s="43">
        <v>0</v>
      </c>
      <c r="E123" s="43">
        <v>0</v>
      </c>
      <c r="F123" s="43">
        <v>0</v>
      </c>
      <c r="G123" s="43">
        <v>2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64">
        <f t="shared" si="18"/>
        <v>2</v>
      </c>
      <c r="AF123" s="64">
        <f t="shared" si="19"/>
        <v>0</v>
      </c>
      <c r="AG123" s="64">
        <f t="shared" si="20"/>
        <v>2</v>
      </c>
    </row>
    <row r="124" spans="1:33" ht="26.25" customHeight="1">
      <c r="A124" s="139" t="s">
        <v>174</v>
      </c>
      <c r="B124" s="43" t="s">
        <v>1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64">
        <f t="shared" si="18"/>
        <v>0</v>
      </c>
      <c r="AF124" s="64">
        <f t="shared" si="19"/>
        <v>0</v>
      </c>
      <c r="AG124" s="64">
        <f t="shared" si="20"/>
        <v>0</v>
      </c>
    </row>
    <row r="125" spans="1:33" ht="26.25" customHeight="1">
      <c r="A125" s="140"/>
      <c r="B125" s="43" t="s">
        <v>16</v>
      </c>
      <c r="C125" s="43">
        <v>0</v>
      </c>
      <c r="D125" s="43">
        <v>0</v>
      </c>
      <c r="E125" s="43">
        <v>0</v>
      </c>
      <c r="F125" s="43">
        <v>0</v>
      </c>
      <c r="G125" s="43">
        <v>5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64">
        <f t="shared" si="18"/>
        <v>5</v>
      </c>
      <c r="AF125" s="64">
        <f t="shared" si="19"/>
        <v>0</v>
      </c>
      <c r="AG125" s="64">
        <f t="shared" si="20"/>
        <v>5</v>
      </c>
    </row>
    <row r="126" spans="1:33" ht="26.25" customHeight="1">
      <c r="A126" s="139" t="s">
        <v>51</v>
      </c>
      <c r="B126" s="43" t="s">
        <v>1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64">
        <f t="shared" si="18"/>
        <v>0</v>
      </c>
      <c r="AF126" s="64">
        <f t="shared" si="19"/>
        <v>0</v>
      </c>
      <c r="AG126" s="64">
        <f t="shared" si="20"/>
        <v>0</v>
      </c>
    </row>
    <row r="127" spans="1:33" ht="26.25" customHeight="1">
      <c r="A127" s="140"/>
      <c r="B127" s="43" t="s">
        <v>16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>
        <v>0</v>
      </c>
      <c r="AD127" s="43">
        <v>0</v>
      </c>
      <c r="AE127" s="64">
        <f t="shared" si="18"/>
        <v>0</v>
      </c>
      <c r="AF127" s="64">
        <f t="shared" si="19"/>
        <v>0</v>
      </c>
      <c r="AG127" s="64">
        <f t="shared" si="20"/>
        <v>0</v>
      </c>
    </row>
    <row r="128" spans="1:33" ht="26.25" customHeight="1">
      <c r="A128" s="139" t="s">
        <v>175</v>
      </c>
      <c r="B128" s="43" t="s">
        <v>1</v>
      </c>
      <c r="C128" s="43">
        <f>+C112+C114+C116+C118+C120+C122+C124+C126</f>
        <v>0</v>
      </c>
      <c r="D128" s="43">
        <f aca="true" t="shared" si="25" ref="D128:AG128">+D112+D114+D116+D118+D120+D122+D124+D126</f>
        <v>0</v>
      </c>
      <c r="E128" s="43">
        <f t="shared" si="25"/>
        <v>0</v>
      </c>
      <c r="F128" s="43">
        <f t="shared" si="25"/>
        <v>0</v>
      </c>
      <c r="G128" s="43">
        <f t="shared" si="25"/>
        <v>3</v>
      </c>
      <c r="H128" s="43">
        <f t="shared" si="25"/>
        <v>0</v>
      </c>
      <c r="I128" s="43">
        <f t="shared" si="25"/>
        <v>0</v>
      </c>
      <c r="J128" s="43">
        <f t="shared" si="25"/>
        <v>0</v>
      </c>
      <c r="K128" s="43">
        <f t="shared" si="25"/>
        <v>0</v>
      </c>
      <c r="L128" s="43">
        <f t="shared" si="25"/>
        <v>0</v>
      </c>
      <c r="M128" s="43">
        <f t="shared" si="25"/>
        <v>0</v>
      </c>
      <c r="N128" s="43">
        <f t="shared" si="25"/>
        <v>0</v>
      </c>
      <c r="O128" s="43">
        <f t="shared" si="25"/>
        <v>0</v>
      </c>
      <c r="P128" s="43">
        <f t="shared" si="25"/>
        <v>0</v>
      </c>
      <c r="Q128" s="43">
        <f t="shared" si="25"/>
        <v>0</v>
      </c>
      <c r="R128" s="43">
        <f t="shared" si="25"/>
        <v>0</v>
      </c>
      <c r="S128" s="43">
        <f t="shared" si="25"/>
        <v>0</v>
      </c>
      <c r="T128" s="43">
        <f t="shared" si="25"/>
        <v>0</v>
      </c>
      <c r="U128" s="43">
        <f t="shared" si="25"/>
        <v>0</v>
      </c>
      <c r="V128" s="43">
        <f t="shared" si="25"/>
        <v>0</v>
      </c>
      <c r="W128" s="43">
        <f t="shared" si="25"/>
        <v>0</v>
      </c>
      <c r="X128" s="43">
        <f t="shared" si="25"/>
        <v>0</v>
      </c>
      <c r="Y128" s="43">
        <f t="shared" si="25"/>
        <v>0</v>
      </c>
      <c r="Z128" s="43">
        <f t="shared" si="25"/>
        <v>0</v>
      </c>
      <c r="AA128" s="43">
        <f t="shared" si="25"/>
        <v>0</v>
      </c>
      <c r="AB128" s="43">
        <f t="shared" si="25"/>
        <v>0</v>
      </c>
      <c r="AC128" s="43">
        <f t="shared" si="25"/>
        <v>0</v>
      </c>
      <c r="AD128" s="43">
        <f t="shared" si="25"/>
        <v>0</v>
      </c>
      <c r="AE128" s="64">
        <f t="shared" si="25"/>
        <v>3</v>
      </c>
      <c r="AF128" s="64">
        <f t="shared" si="25"/>
        <v>0</v>
      </c>
      <c r="AG128" s="64">
        <f t="shared" si="25"/>
        <v>3</v>
      </c>
    </row>
    <row r="129" spans="1:33" ht="26.25" customHeight="1">
      <c r="A129" s="140"/>
      <c r="B129" s="43" t="s">
        <v>16</v>
      </c>
      <c r="C129" s="43">
        <f>+C113+C115+C117+C119+C121+C123+C125+C127</f>
        <v>0</v>
      </c>
      <c r="D129" s="43">
        <f aca="true" t="shared" si="26" ref="D129:AG129">+D113+D115+D117+D119+D121+D123+D125+D127</f>
        <v>0</v>
      </c>
      <c r="E129" s="43">
        <f t="shared" si="26"/>
        <v>0</v>
      </c>
      <c r="F129" s="43">
        <f t="shared" si="26"/>
        <v>0</v>
      </c>
      <c r="G129" s="43">
        <f t="shared" si="26"/>
        <v>31</v>
      </c>
      <c r="H129" s="43">
        <f t="shared" si="26"/>
        <v>1</v>
      </c>
      <c r="I129" s="43">
        <f t="shared" si="26"/>
        <v>0</v>
      </c>
      <c r="J129" s="43">
        <f t="shared" si="26"/>
        <v>0</v>
      </c>
      <c r="K129" s="43">
        <f t="shared" si="26"/>
        <v>0</v>
      </c>
      <c r="L129" s="43">
        <f t="shared" si="26"/>
        <v>0</v>
      </c>
      <c r="M129" s="43">
        <f t="shared" si="26"/>
        <v>0</v>
      </c>
      <c r="N129" s="43">
        <f t="shared" si="26"/>
        <v>0</v>
      </c>
      <c r="O129" s="43">
        <f t="shared" si="26"/>
        <v>0</v>
      </c>
      <c r="P129" s="43">
        <f t="shared" si="26"/>
        <v>0</v>
      </c>
      <c r="Q129" s="43">
        <f t="shared" si="26"/>
        <v>0</v>
      </c>
      <c r="R129" s="43">
        <f t="shared" si="26"/>
        <v>0</v>
      </c>
      <c r="S129" s="43">
        <f t="shared" si="26"/>
        <v>0</v>
      </c>
      <c r="T129" s="43">
        <f t="shared" si="26"/>
        <v>0</v>
      </c>
      <c r="U129" s="43">
        <f t="shared" si="26"/>
        <v>0</v>
      </c>
      <c r="V129" s="43">
        <f t="shared" si="26"/>
        <v>0</v>
      </c>
      <c r="W129" s="43">
        <f t="shared" si="26"/>
        <v>0</v>
      </c>
      <c r="X129" s="43">
        <f t="shared" si="26"/>
        <v>0</v>
      </c>
      <c r="Y129" s="43">
        <f t="shared" si="26"/>
        <v>0</v>
      </c>
      <c r="Z129" s="43">
        <f t="shared" si="26"/>
        <v>0</v>
      </c>
      <c r="AA129" s="43">
        <f t="shared" si="26"/>
        <v>0</v>
      </c>
      <c r="AB129" s="43">
        <f t="shared" si="26"/>
        <v>0</v>
      </c>
      <c r="AC129" s="43">
        <f t="shared" si="26"/>
        <v>0</v>
      </c>
      <c r="AD129" s="43">
        <f t="shared" si="26"/>
        <v>0</v>
      </c>
      <c r="AE129" s="64">
        <f t="shared" si="26"/>
        <v>31</v>
      </c>
      <c r="AF129" s="64">
        <f t="shared" si="26"/>
        <v>1</v>
      </c>
      <c r="AG129" s="64">
        <f t="shared" si="26"/>
        <v>32</v>
      </c>
    </row>
    <row r="130" spans="1:33" ht="26.25" customHeight="1">
      <c r="A130" s="139" t="s">
        <v>133</v>
      </c>
      <c r="B130" s="43" t="s">
        <v>1</v>
      </c>
      <c r="C130" s="43">
        <v>32</v>
      </c>
      <c r="D130" s="43">
        <v>12</v>
      </c>
      <c r="E130" s="43">
        <v>0</v>
      </c>
      <c r="F130" s="43">
        <v>0</v>
      </c>
      <c r="G130" s="43">
        <v>0</v>
      </c>
      <c r="H130" s="43">
        <v>0</v>
      </c>
      <c r="I130" s="43">
        <v>1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2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43">
        <v>0</v>
      </c>
      <c r="AC130" s="43">
        <v>0</v>
      </c>
      <c r="AD130" s="43">
        <v>0</v>
      </c>
      <c r="AE130" s="64">
        <f t="shared" si="18"/>
        <v>35</v>
      </c>
      <c r="AF130" s="64">
        <f t="shared" si="19"/>
        <v>12</v>
      </c>
      <c r="AG130" s="64">
        <f t="shared" si="20"/>
        <v>47</v>
      </c>
    </row>
    <row r="131" spans="1:33" ht="26.25" customHeight="1">
      <c r="A131" s="140"/>
      <c r="B131" s="43" t="s">
        <v>16</v>
      </c>
      <c r="C131" s="43">
        <v>69</v>
      </c>
      <c r="D131" s="43">
        <v>32</v>
      </c>
      <c r="E131" s="43">
        <v>0</v>
      </c>
      <c r="F131" s="43">
        <v>0</v>
      </c>
      <c r="G131" s="43">
        <v>1</v>
      </c>
      <c r="H131" s="43">
        <v>1</v>
      </c>
      <c r="I131" s="43">
        <v>2</v>
      </c>
      <c r="J131" s="43">
        <v>1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6</v>
      </c>
      <c r="R131" s="43">
        <v>2</v>
      </c>
      <c r="S131" s="43">
        <v>1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64">
        <f t="shared" si="18"/>
        <v>79</v>
      </c>
      <c r="AF131" s="64">
        <f t="shared" si="19"/>
        <v>36</v>
      </c>
      <c r="AG131" s="64">
        <f t="shared" si="20"/>
        <v>115</v>
      </c>
    </row>
    <row r="132" spans="1:33" ht="26.25" customHeight="1">
      <c r="A132" s="139" t="s">
        <v>134</v>
      </c>
      <c r="B132" s="43" t="s">
        <v>1</v>
      </c>
      <c r="C132" s="43">
        <v>9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64">
        <f t="shared" si="18"/>
        <v>9</v>
      </c>
      <c r="AF132" s="64">
        <f t="shared" si="19"/>
        <v>0</v>
      </c>
      <c r="AG132" s="64">
        <f t="shared" si="20"/>
        <v>9</v>
      </c>
    </row>
    <row r="133" spans="1:33" ht="26.25" customHeight="1">
      <c r="A133" s="140"/>
      <c r="B133" s="43" t="s">
        <v>16</v>
      </c>
      <c r="C133" s="43">
        <v>19</v>
      </c>
      <c r="D133" s="43">
        <v>2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1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1</v>
      </c>
      <c r="T133" s="43">
        <v>1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1</v>
      </c>
      <c r="AB133" s="43">
        <v>0</v>
      </c>
      <c r="AC133" s="43">
        <v>0</v>
      </c>
      <c r="AD133" s="43">
        <v>0</v>
      </c>
      <c r="AE133" s="64">
        <f t="shared" si="18"/>
        <v>21</v>
      </c>
      <c r="AF133" s="64">
        <f t="shared" si="19"/>
        <v>4</v>
      </c>
      <c r="AG133" s="64">
        <f t="shared" si="20"/>
        <v>25</v>
      </c>
    </row>
    <row r="134" spans="1:33" ht="26.25" customHeight="1">
      <c r="A134" s="139" t="s">
        <v>135</v>
      </c>
      <c r="B134" s="43" t="s">
        <v>1</v>
      </c>
      <c r="C134" s="43">
        <v>1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1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64">
        <f t="shared" si="18"/>
        <v>2</v>
      </c>
      <c r="AF134" s="64">
        <f t="shared" si="19"/>
        <v>0</v>
      </c>
      <c r="AG134" s="64">
        <f t="shared" si="20"/>
        <v>2</v>
      </c>
    </row>
    <row r="135" spans="1:33" ht="26.25" customHeight="1">
      <c r="A135" s="140"/>
      <c r="B135" s="43" t="s">
        <v>16</v>
      </c>
      <c r="C135" s="43">
        <v>5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3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64">
        <f t="shared" si="18"/>
        <v>8</v>
      </c>
      <c r="AF135" s="64">
        <f t="shared" si="19"/>
        <v>0</v>
      </c>
      <c r="AG135" s="64">
        <f t="shared" si="20"/>
        <v>8</v>
      </c>
    </row>
    <row r="136" spans="1:33" ht="26.25" customHeight="1">
      <c r="A136" s="139" t="s">
        <v>136</v>
      </c>
      <c r="B136" s="43" t="s">
        <v>1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64">
        <f t="shared" si="18"/>
        <v>0</v>
      </c>
      <c r="AF136" s="64">
        <f t="shared" si="19"/>
        <v>0</v>
      </c>
      <c r="AG136" s="64">
        <f t="shared" si="20"/>
        <v>0</v>
      </c>
    </row>
    <row r="137" spans="1:33" ht="26.25" customHeight="1">
      <c r="A137" s="140"/>
      <c r="B137" s="43" t="s">
        <v>16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1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64">
        <f t="shared" si="18"/>
        <v>1</v>
      </c>
      <c r="AF137" s="64">
        <f t="shared" si="19"/>
        <v>0</v>
      </c>
      <c r="AG137" s="64">
        <f t="shared" si="20"/>
        <v>1</v>
      </c>
    </row>
    <row r="138" spans="1:33" ht="26.25" customHeight="1">
      <c r="A138" s="139" t="s">
        <v>137</v>
      </c>
      <c r="B138" s="43" t="s">
        <v>1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64">
        <f t="shared" si="18"/>
        <v>0</v>
      </c>
      <c r="AF138" s="64">
        <f t="shared" si="19"/>
        <v>0</v>
      </c>
      <c r="AG138" s="64">
        <f t="shared" si="20"/>
        <v>0</v>
      </c>
    </row>
    <row r="139" spans="1:33" ht="26.25" customHeight="1">
      <c r="A139" s="140"/>
      <c r="B139" s="43" t="s">
        <v>16</v>
      </c>
      <c r="C139" s="43">
        <v>1</v>
      </c>
      <c r="D139" s="43">
        <v>2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1</v>
      </c>
      <c r="T139" s="43">
        <v>0</v>
      </c>
      <c r="U139" s="43">
        <v>0</v>
      </c>
      <c r="V139" s="43">
        <v>0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64">
        <f t="shared" si="18"/>
        <v>2</v>
      </c>
      <c r="AF139" s="64">
        <f t="shared" si="19"/>
        <v>2</v>
      </c>
      <c r="AG139" s="64">
        <f t="shared" si="20"/>
        <v>4</v>
      </c>
    </row>
    <row r="140" spans="1:33" ht="26.25" customHeight="1">
      <c r="A140" s="139" t="s">
        <v>72</v>
      </c>
      <c r="B140" s="43" t="s">
        <v>1</v>
      </c>
      <c r="C140" s="43">
        <f>+C130+C132+C134+C136+C138</f>
        <v>42</v>
      </c>
      <c r="D140" s="43">
        <f aca="true" t="shared" si="27" ref="D140:AG140">+D130+D132+D134+D136+D138</f>
        <v>12</v>
      </c>
      <c r="E140" s="43">
        <f t="shared" si="27"/>
        <v>0</v>
      </c>
      <c r="F140" s="43">
        <f t="shared" si="27"/>
        <v>0</v>
      </c>
      <c r="G140" s="43">
        <f t="shared" si="27"/>
        <v>0</v>
      </c>
      <c r="H140" s="43">
        <f t="shared" si="27"/>
        <v>0</v>
      </c>
      <c r="I140" s="43">
        <f t="shared" si="27"/>
        <v>1</v>
      </c>
      <c r="J140" s="43">
        <f t="shared" si="27"/>
        <v>0</v>
      </c>
      <c r="K140" s="43">
        <f t="shared" si="27"/>
        <v>0</v>
      </c>
      <c r="L140" s="43">
        <f t="shared" si="27"/>
        <v>0</v>
      </c>
      <c r="M140" s="43">
        <f t="shared" si="27"/>
        <v>0</v>
      </c>
      <c r="N140" s="43">
        <f t="shared" si="27"/>
        <v>0</v>
      </c>
      <c r="O140" s="43">
        <f t="shared" si="27"/>
        <v>0</v>
      </c>
      <c r="P140" s="43">
        <f t="shared" si="27"/>
        <v>0</v>
      </c>
      <c r="Q140" s="43">
        <f t="shared" si="27"/>
        <v>2</v>
      </c>
      <c r="R140" s="43">
        <f t="shared" si="27"/>
        <v>0</v>
      </c>
      <c r="S140" s="43">
        <f t="shared" si="27"/>
        <v>1</v>
      </c>
      <c r="T140" s="43">
        <f t="shared" si="27"/>
        <v>0</v>
      </c>
      <c r="U140" s="43">
        <f t="shared" si="27"/>
        <v>0</v>
      </c>
      <c r="V140" s="43">
        <f t="shared" si="27"/>
        <v>0</v>
      </c>
      <c r="W140" s="43">
        <f t="shared" si="27"/>
        <v>0</v>
      </c>
      <c r="X140" s="43">
        <f t="shared" si="27"/>
        <v>0</v>
      </c>
      <c r="Y140" s="43">
        <f t="shared" si="27"/>
        <v>0</v>
      </c>
      <c r="Z140" s="43">
        <f t="shared" si="27"/>
        <v>0</v>
      </c>
      <c r="AA140" s="43">
        <f t="shared" si="27"/>
        <v>0</v>
      </c>
      <c r="AB140" s="43">
        <f t="shared" si="27"/>
        <v>0</v>
      </c>
      <c r="AC140" s="43">
        <f t="shared" si="27"/>
        <v>0</v>
      </c>
      <c r="AD140" s="43">
        <f t="shared" si="27"/>
        <v>0</v>
      </c>
      <c r="AE140" s="64">
        <f t="shared" si="27"/>
        <v>46</v>
      </c>
      <c r="AF140" s="64">
        <f t="shared" si="27"/>
        <v>12</v>
      </c>
      <c r="AG140" s="64">
        <f t="shared" si="27"/>
        <v>58</v>
      </c>
    </row>
    <row r="141" spans="1:33" ht="26.25" customHeight="1">
      <c r="A141" s="140"/>
      <c r="B141" s="43" t="s">
        <v>16</v>
      </c>
      <c r="C141" s="43">
        <f>+C131+C133+C135+C137+C139</f>
        <v>94</v>
      </c>
      <c r="D141" s="43">
        <f aca="true" t="shared" si="28" ref="D141:AG141">+D131+D133+D135+D137+D139</f>
        <v>36</v>
      </c>
      <c r="E141" s="43">
        <f t="shared" si="28"/>
        <v>0</v>
      </c>
      <c r="F141" s="43">
        <f t="shared" si="28"/>
        <v>0</v>
      </c>
      <c r="G141" s="43">
        <f t="shared" si="28"/>
        <v>1</v>
      </c>
      <c r="H141" s="43">
        <f t="shared" si="28"/>
        <v>1</v>
      </c>
      <c r="I141" s="43">
        <f t="shared" si="28"/>
        <v>2</v>
      </c>
      <c r="J141" s="43">
        <f t="shared" si="28"/>
        <v>2</v>
      </c>
      <c r="K141" s="43">
        <f t="shared" si="28"/>
        <v>0</v>
      </c>
      <c r="L141" s="43">
        <f t="shared" si="28"/>
        <v>0</v>
      </c>
      <c r="M141" s="43">
        <f t="shared" si="28"/>
        <v>0</v>
      </c>
      <c r="N141" s="43">
        <f t="shared" si="28"/>
        <v>0</v>
      </c>
      <c r="O141" s="43">
        <f t="shared" si="28"/>
        <v>0</v>
      </c>
      <c r="P141" s="43">
        <f t="shared" si="28"/>
        <v>0</v>
      </c>
      <c r="Q141" s="43">
        <f t="shared" si="28"/>
        <v>6</v>
      </c>
      <c r="R141" s="43">
        <f t="shared" si="28"/>
        <v>2</v>
      </c>
      <c r="S141" s="43">
        <f t="shared" si="28"/>
        <v>7</v>
      </c>
      <c r="T141" s="43">
        <f t="shared" si="28"/>
        <v>1</v>
      </c>
      <c r="U141" s="43">
        <f t="shared" si="28"/>
        <v>0</v>
      </c>
      <c r="V141" s="43">
        <f t="shared" si="28"/>
        <v>0</v>
      </c>
      <c r="W141" s="43">
        <f t="shared" si="28"/>
        <v>0</v>
      </c>
      <c r="X141" s="43">
        <f t="shared" si="28"/>
        <v>0</v>
      </c>
      <c r="Y141" s="43">
        <f t="shared" si="28"/>
        <v>0</v>
      </c>
      <c r="Z141" s="43">
        <f t="shared" si="28"/>
        <v>0</v>
      </c>
      <c r="AA141" s="43">
        <f t="shared" si="28"/>
        <v>1</v>
      </c>
      <c r="AB141" s="43">
        <f t="shared" si="28"/>
        <v>0</v>
      </c>
      <c r="AC141" s="43">
        <f t="shared" si="28"/>
        <v>0</v>
      </c>
      <c r="AD141" s="43">
        <f t="shared" si="28"/>
        <v>0</v>
      </c>
      <c r="AE141" s="64">
        <f t="shared" si="28"/>
        <v>111</v>
      </c>
      <c r="AF141" s="64">
        <f t="shared" si="28"/>
        <v>42</v>
      </c>
      <c r="AG141" s="64">
        <f t="shared" si="28"/>
        <v>153</v>
      </c>
    </row>
    <row r="142" spans="1:33" ht="26.25" customHeight="1">
      <c r="A142" s="139" t="s">
        <v>138</v>
      </c>
      <c r="B142" s="43" t="s">
        <v>1</v>
      </c>
      <c r="C142" s="43">
        <v>0</v>
      </c>
      <c r="D142" s="43">
        <v>0</v>
      </c>
      <c r="E142" s="43">
        <v>0</v>
      </c>
      <c r="F142" s="43">
        <v>0</v>
      </c>
      <c r="G142" s="43">
        <v>1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64">
        <f t="shared" si="18"/>
        <v>1</v>
      </c>
      <c r="AF142" s="64">
        <f t="shared" si="19"/>
        <v>0</v>
      </c>
      <c r="AG142" s="64">
        <f t="shared" si="20"/>
        <v>1</v>
      </c>
    </row>
    <row r="143" spans="1:33" ht="26.25" customHeight="1">
      <c r="A143" s="140"/>
      <c r="B143" s="43" t="s">
        <v>16</v>
      </c>
      <c r="C143" s="43">
        <v>0</v>
      </c>
      <c r="D143" s="43">
        <v>0</v>
      </c>
      <c r="E143" s="43">
        <v>0</v>
      </c>
      <c r="F143" s="43">
        <v>0</v>
      </c>
      <c r="G143" s="43">
        <v>3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64">
        <f t="shared" si="18"/>
        <v>3</v>
      </c>
      <c r="AF143" s="64">
        <f t="shared" si="19"/>
        <v>0</v>
      </c>
      <c r="AG143" s="64">
        <f t="shared" si="20"/>
        <v>3</v>
      </c>
    </row>
    <row r="144" spans="1:33" ht="26.25" customHeight="1">
      <c r="A144" s="266" t="s">
        <v>139</v>
      </c>
      <c r="B144" s="43" t="s">
        <v>1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64">
        <f t="shared" si="18"/>
        <v>0</v>
      </c>
      <c r="AF144" s="64">
        <f t="shared" si="19"/>
        <v>0</v>
      </c>
      <c r="AG144" s="64">
        <f t="shared" si="20"/>
        <v>0</v>
      </c>
    </row>
    <row r="145" spans="1:33" ht="26.25" customHeight="1">
      <c r="A145" s="267"/>
      <c r="B145" s="43" t="s">
        <v>16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64">
        <f t="shared" si="18"/>
        <v>0</v>
      </c>
      <c r="AF145" s="64">
        <f t="shared" si="19"/>
        <v>0</v>
      </c>
      <c r="AG145" s="64">
        <f t="shared" si="20"/>
        <v>0</v>
      </c>
    </row>
    <row r="146" spans="1:33" ht="26.25" customHeight="1">
      <c r="A146" s="139" t="s">
        <v>140</v>
      </c>
      <c r="B146" s="43" t="s">
        <v>1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64">
        <f t="shared" si="18"/>
        <v>0</v>
      </c>
      <c r="AF146" s="64">
        <f t="shared" si="19"/>
        <v>0</v>
      </c>
      <c r="AG146" s="64">
        <f t="shared" si="20"/>
        <v>0</v>
      </c>
    </row>
    <row r="147" spans="1:33" ht="26.25" customHeight="1">
      <c r="A147" s="140"/>
      <c r="B147" s="43" t="s">
        <v>16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64">
        <f t="shared" si="18"/>
        <v>0</v>
      </c>
      <c r="AF147" s="64">
        <f t="shared" si="19"/>
        <v>0</v>
      </c>
      <c r="AG147" s="64">
        <f t="shared" si="20"/>
        <v>0</v>
      </c>
    </row>
    <row r="148" spans="1:33" ht="26.25" customHeight="1">
      <c r="A148" s="139" t="s">
        <v>141</v>
      </c>
      <c r="B148" s="43" t="s">
        <v>1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64">
        <f t="shared" si="18"/>
        <v>0</v>
      </c>
      <c r="AF148" s="64">
        <f t="shared" si="19"/>
        <v>0</v>
      </c>
      <c r="AG148" s="64">
        <f t="shared" si="20"/>
        <v>0</v>
      </c>
    </row>
    <row r="149" spans="1:33" ht="26.25" customHeight="1">
      <c r="A149" s="140"/>
      <c r="B149" s="43" t="s">
        <v>16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64">
        <f t="shared" si="18"/>
        <v>0</v>
      </c>
      <c r="AF149" s="64">
        <f t="shared" si="19"/>
        <v>0</v>
      </c>
      <c r="AG149" s="64">
        <f t="shared" si="20"/>
        <v>0</v>
      </c>
    </row>
    <row r="150" spans="1:33" ht="26.25" customHeight="1">
      <c r="A150" s="139" t="s">
        <v>142</v>
      </c>
      <c r="B150" s="43" t="s">
        <v>1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64">
        <f t="shared" si="18"/>
        <v>0</v>
      </c>
      <c r="AF150" s="64">
        <f t="shared" si="19"/>
        <v>0</v>
      </c>
      <c r="AG150" s="64">
        <f t="shared" si="20"/>
        <v>0</v>
      </c>
    </row>
    <row r="151" spans="1:33" ht="26.25" customHeight="1">
      <c r="A151" s="140"/>
      <c r="B151" s="43" t="s">
        <v>16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64">
        <f t="shared" si="18"/>
        <v>0</v>
      </c>
      <c r="AF151" s="64">
        <f t="shared" si="19"/>
        <v>0</v>
      </c>
      <c r="AG151" s="64">
        <f t="shared" si="20"/>
        <v>0</v>
      </c>
    </row>
    <row r="152" spans="1:33" ht="26.25" customHeight="1">
      <c r="A152" s="139" t="s">
        <v>143</v>
      </c>
      <c r="B152" s="43" t="s">
        <v>1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64">
        <f t="shared" si="18"/>
        <v>0</v>
      </c>
      <c r="AF152" s="64">
        <f t="shared" si="19"/>
        <v>0</v>
      </c>
      <c r="AG152" s="64">
        <f t="shared" si="20"/>
        <v>0</v>
      </c>
    </row>
    <row r="153" spans="1:33" ht="26.25" customHeight="1">
      <c r="A153" s="140"/>
      <c r="B153" s="43" t="s">
        <v>16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64">
        <f t="shared" si="18"/>
        <v>0</v>
      </c>
      <c r="AF153" s="64">
        <f t="shared" si="19"/>
        <v>0</v>
      </c>
      <c r="AG153" s="64">
        <f t="shared" si="20"/>
        <v>0</v>
      </c>
    </row>
    <row r="154" spans="1:33" ht="26.25" customHeight="1">
      <c r="A154" s="139" t="s">
        <v>144</v>
      </c>
      <c r="B154" s="43" t="s">
        <v>1</v>
      </c>
      <c r="C154" s="43">
        <f>+C142+C144+C146+C148+C150+C152</f>
        <v>0</v>
      </c>
      <c r="D154" s="43">
        <f aca="true" t="shared" si="29" ref="D154:AG154">+D142+D144+D146+D148+D150+D152</f>
        <v>0</v>
      </c>
      <c r="E154" s="43">
        <f t="shared" si="29"/>
        <v>0</v>
      </c>
      <c r="F154" s="43">
        <f t="shared" si="29"/>
        <v>0</v>
      </c>
      <c r="G154" s="43">
        <f t="shared" si="29"/>
        <v>1</v>
      </c>
      <c r="H154" s="43">
        <f t="shared" si="29"/>
        <v>0</v>
      </c>
      <c r="I154" s="43">
        <f t="shared" si="29"/>
        <v>0</v>
      </c>
      <c r="J154" s="43">
        <f t="shared" si="29"/>
        <v>0</v>
      </c>
      <c r="K154" s="43">
        <f t="shared" si="29"/>
        <v>0</v>
      </c>
      <c r="L154" s="43">
        <f t="shared" si="29"/>
        <v>0</v>
      </c>
      <c r="M154" s="43">
        <f t="shared" si="29"/>
        <v>0</v>
      </c>
      <c r="N154" s="43">
        <f t="shared" si="29"/>
        <v>0</v>
      </c>
      <c r="O154" s="43">
        <f t="shared" si="29"/>
        <v>0</v>
      </c>
      <c r="P154" s="43">
        <f t="shared" si="29"/>
        <v>0</v>
      </c>
      <c r="Q154" s="43">
        <f t="shared" si="29"/>
        <v>0</v>
      </c>
      <c r="R154" s="43">
        <f t="shared" si="29"/>
        <v>0</v>
      </c>
      <c r="S154" s="43">
        <f t="shared" si="29"/>
        <v>0</v>
      </c>
      <c r="T154" s="43">
        <f t="shared" si="29"/>
        <v>0</v>
      </c>
      <c r="U154" s="43">
        <f t="shared" si="29"/>
        <v>0</v>
      </c>
      <c r="V154" s="43">
        <f t="shared" si="29"/>
        <v>0</v>
      </c>
      <c r="W154" s="43">
        <f t="shared" si="29"/>
        <v>0</v>
      </c>
      <c r="X154" s="43">
        <f t="shared" si="29"/>
        <v>0</v>
      </c>
      <c r="Y154" s="43">
        <f t="shared" si="29"/>
        <v>0</v>
      </c>
      <c r="Z154" s="43">
        <f t="shared" si="29"/>
        <v>0</v>
      </c>
      <c r="AA154" s="43">
        <f t="shared" si="29"/>
        <v>0</v>
      </c>
      <c r="AB154" s="43">
        <f t="shared" si="29"/>
        <v>0</v>
      </c>
      <c r="AC154" s="43">
        <f t="shared" si="29"/>
        <v>0</v>
      </c>
      <c r="AD154" s="43">
        <f t="shared" si="29"/>
        <v>0</v>
      </c>
      <c r="AE154" s="64">
        <f t="shared" si="29"/>
        <v>1</v>
      </c>
      <c r="AF154" s="64">
        <f t="shared" si="29"/>
        <v>0</v>
      </c>
      <c r="AG154" s="64">
        <f t="shared" si="29"/>
        <v>1</v>
      </c>
    </row>
    <row r="155" spans="1:33" ht="26.25" customHeight="1">
      <c r="A155" s="140"/>
      <c r="B155" s="43" t="s">
        <v>16</v>
      </c>
      <c r="C155" s="43">
        <f>+C143+C145+C147+C149+C151+C153</f>
        <v>0</v>
      </c>
      <c r="D155" s="43">
        <f aca="true" t="shared" si="30" ref="D155:AG155">+D143+D145+D147+D149+D151+D153</f>
        <v>0</v>
      </c>
      <c r="E155" s="43">
        <f t="shared" si="30"/>
        <v>0</v>
      </c>
      <c r="F155" s="43">
        <f t="shared" si="30"/>
        <v>0</v>
      </c>
      <c r="G155" s="43">
        <f t="shared" si="30"/>
        <v>3</v>
      </c>
      <c r="H155" s="43">
        <f t="shared" si="30"/>
        <v>0</v>
      </c>
      <c r="I155" s="43">
        <f t="shared" si="30"/>
        <v>0</v>
      </c>
      <c r="J155" s="43">
        <f t="shared" si="30"/>
        <v>0</v>
      </c>
      <c r="K155" s="43">
        <f t="shared" si="30"/>
        <v>0</v>
      </c>
      <c r="L155" s="43">
        <f t="shared" si="30"/>
        <v>0</v>
      </c>
      <c r="M155" s="43">
        <f t="shared" si="30"/>
        <v>0</v>
      </c>
      <c r="N155" s="43">
        <f t="shared" si="30"/>
        <v>0</v>
      </c>
      <c r="O155" s="43">
        <f t="shared" si="30"/>
        <v>0</v>
      </c>
      <c r="P155" s="43">
        <f t="shared" si="30"/>
        <v>0</v>
      </c>
      <c r="Q155" s="43">
        <f t="shared" si="30"/>
        <v>0</v>
      </c>
      <c r="R155" s="43">
        <f t="shared" si="30"/>
        <v>0</v>
      </c>
      <c r="S155" s="43">
        <f t="shared" si="30"/>
        <v>0</v>
      </c>
      <c r="T155" s="43">
        <f t="shared" si="30"/>
        <v>0</v>
      </c>
      <c r="U155" s="43">
        <f t="shared" si="30"/>
        <v>0</v>
      </c>
      <c r="V155" s="43">
        <f t="shared" si="30"/>
        <v>0</v>
      </c>
      <c r="W155" s="43">
        <f t="shared" si="30"/>
        <v>0</v>
      </c>
      <c r="X155" s="43">
        <f t="shared" si="30"/>
        <v>0</v>
      </c>
      <c r="Y155" s="43">
        <f t="shared" si="30"/>
        <v>0</v>
      </c>
      <c r="Z155" s="43">
        <f t="shared" si="30"/>
        <v>0</v>
      </c>
      <c r="AA155" s="43">
        <f t="shared" si="30"/>
        <v>0</v>
      </c>
      <c r="AB155" s="43">
        <f t="shared" si="30"/>
        <v>0</v>
      </c>
      <c r="AC155" s="43">
        <f t="shared" si="30"/>
        <v>0</v>
      </c>
      <c r="AD155" s="43">
        <f t="shared" si="30"/>
        <v>0</v>
      </c>
      <c r="AE155" s="64">
        <f t="shared" si="30"/>
        <v>3</v>
      </c>
      <c r="AF155" s="64">
        <f t="shared" si="30"/>
        <v>0</v>
      </c>
      <c r="AG155" s="64">
        <f t="shared" si="30"/>
        <v>3</v>
      </c>
    </row>
    <row r="156" spans="1:33" ht="26.25" customHeight="1">
      <c r="A156" s="139" t="s">
        <v>74</v>
      </c>
      <c r="B156" s="43" t="s">
        <v>1</v>
      </c>
      <c r="C156" s="43">
        <v>0</v>
      </c>
      <c r="D156" s="43">
        <v>0</v>
      </c>
      <c r="E156" s="43">
        <v>0</v>
      </c>
      <c r="F156" s="43">
        <v>0</v>
      </c>
      <c r="G156" s="43">
        <v>19</v>
      </c>
      <c r="H156" s="43">
        <v>5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64">
        <f aca="true" t="shared" si="31" ref="AE156:AE169">+C156+E156+G156+I156+K156+M156+O156+Q156+S156+U156+W156+Y156+AA156+AC156</f>
        <v>19</v>
      </c>
      <c r="AF156" s="64">
        <f aca="true" t="shared" si="32" ref="AF156:AF169">+D156+F156+H156+J156+L156+N156+P156+R156+T156+V156+X156+Z156+AB156+AD156</f>
        <v>5</v>
      </c>
      <c r="AG156" s="64">
        <f aca="true" t="shared" si="33" ref="AG156:AG169">+AE156+AF156</f>
        <v>24</v>
      </c>
    </row>
    <row r="157" spans="1:33" ht="26.25" customHeight="1">
      <c r="A157" s="140"/>
      <c r="B157" s="43" t="s">
        <v>16</v>
      </c>
      <c r="C157" s="43">
        <v>0</v>
      </c>
      <c r="D157" s="43">
        <v>0</v>
      </c>
      <c r="E157" s="43">
        <v>0</v>
      </c>
      <c r="F157" s="43">
        <v>0</v>
      </c>
      <c r="G157" s="43">
        <v>237</v>
      </c>
      <c r="H157" s="43">
        <v>105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64">
        <f t="shared" si="31"/>
        <v>237</v>
      </c>
      <c r="AF157" s="64">
        <f t="shared" si="32"/>
        <v>105</v>
      </c>
      <c r="AG157" s="64">
        <f t="shared" si="33"/>
        <v>342</v>
      </c>
    </row>
    <row r="158" spans="1:33" ht="26.25" customHeight="1">
      <c r="A158" s="139" t="s">
        <v>75</v>
      </c>
      <c r="B158" s="43" t="s">
        <v>1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64">
        <f t="shared" si="31"/>
        <v>0</v>
      </c>
      <c r="AF158" s="64">
        <f t="shared" si="32"/>
        <v>0</v>
      </c>
      <c r="AG158" s="64">
        <f t="shared" si="33"/>
        <v>0</v>
      </c>
    </row>
    <row r="159" spans="1:33" ht="26.25" customHeight="1">
      <c r="A159" s="140"/>
      <c r="B159" s="43" t="s">
        <v>16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64">
        <f t="shared" si="31"/>
        <v>0</v>
      </c>
      <c r="AF159" s="64">
        <f t="shared" si="32"/>
        <v>0</v>
      </c>
      <c r="AG159" s="64">
        <f t="shared" si="33"/>
        <v>0</v>
      </c>
    </row>
    <row r="160" spans="1:33" ht="26.25" customHeight="1">
      <c r="A160" s="139" t="s">
        <v>77</v>
      </c>
      <c r="B160" s="43" t="s">
        <v>1</v>
      </c>
      <c r="C160" s="43">
        <v>0</v>
      </c>
      <c r="D160" s="43">
        <v>0</v>
      </c>
      <c r="E160" s="43">
        <v>0</v>
      </c>
      <c r="F160" s="43">
        <v>0</v>
      </c>
      <c r="G160" s="43">
        <v>2</v>
      </c>
      <c r="H160" s="43">
        <v>2</v>
      </c>
      <c r="I160" s="43">
        <v>0</v>
      </c>
      <c r="J160" s="43">
        <v>0</v>
      </c>
      <c r="K160" s="43">
        <v>0</v>
      </c>
      <c r="L160" s="43">
        <v>0</v>
      </c>
      <c r="M160" s="43">
        <v>1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1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64">
        <f t="shared" si="31"/>
        <v>4</v>
      </c>
      <c r="AF160" s="64">
        <f t="shared" si="32"/>
        <v>2</v>
      </c>
      <c r="AG160" s="64">
        <f t="shared" si="33"/>
        <v>6</v>
      </c>
    </row>
    <row r="161" spans="1:33" ht="26.25" customHeight="1">
      <c r="A161" s="140"/>
      <c r="B161" s="43" t="s">
        <v>16</v>
      </c>
      <c r="C161" s="43">
        <v>0</v>
      </c>
      <c r="D161" s="43">
        <v>0</v>
      </c>
      <c r="E161" s="43">
        <v>0</v>
      </c>
      <c r="F161" s="43">
        <v>0</v>
      </c>
      <c r="G161" s="43">
        <v>59</v>
      </c>
      <c r="H161" s="43">
        <v>19</v>
      </c>
      <c r="I161" s="43">
        <v>0</v>
      </c>
      <c r="J161" s="43">
        <v>0</v>
      </c>
      <c r="K161" s="43">
        <v>0</v>
      </c>
      <c r="L161" s="43">
        <v>0</v>
      </c>
      <c r="M161" s="43">
        <v>2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3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64">
        <f t="shared" si="31"/>
        <v>64</v>
      </c>
      <c r="AF161" s="64">
        <f t="shared" si="32"/>
        <v>19</v>
      </c>
      <c r="AG161" s="64">
        <f t="shared" si="33"/>
        <v>83</v>
      </c>
    </row>
    <row r="162" spans="1:33" ht="26.25" customHeight="1">
      <c r="A162" s="139" t="s">
        <v>81</v>
      </c>
      <c r="B162" s="43" t="s">
        <v>1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1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64">
        <f t="shared" si="31"/>
        <v>1</v>
      </c>
      <c r="AF162" s="64">
        <f t="shared" si="32"/>
        <v>0</v>
      </c>
      <c r="AG162" s="64">
        <f t="shared" si="33"/>
        <v>1</v>
      </c>
    </row>
    <row r="163" spans="1:33" ht="26.25" customHeight="1">
      <c r="A163" s="140"/>
      <c r="B163" s="43" t="s">
        <v>16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3</v>
      </c>
      <c r="T163" s="43">
        <v>3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64">
        <f t="shared" si="31"/>
        <v>3</v>
      </c>
      <c r="AF163" s="64">
        <f t="shared" si="32"/>
        <v>3</v>
      </c>
      <c r="AG163" s="64">
        <f t="shared" si="33"/>
        <v>6</v>
      </c>
    </row>
    <row r="164" spans="1:33" ht="26.25" customHeight="1">
      <c r="A164" s="139" t="s">
        <v>78</v>
      </c>
      <c r="B164" s="43" t="s">
        <v>1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64">
        <f>+C164+E164+G164+I164+K164+M164+O164+Q164+S164+U164+W164+Y164+AA164+AC164</f>
        <v>0</v>
      </c>
      <c r="AF164" s="64">
        <f>+D164+F164+H164+J164+L164+N164+P164+R164+T164+V164+X164+Z164+AB164+AD164</f>
        <v>0</v>
      </c>
      <c r="AG164" s="64">
        <f>+AE164+AF164</f>
        <v>0</v>
      </c>
    </row>
    <row r="165" spans="1:33" ht="26.25" customHeight="1">
      <c r="A165" s="140"/>
      <c r="B165" s="43" t="s">
        <v>16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64">
        <f>+C165+E165+G165+I165+K165+M165+O165+Q165+S165+U165+W165+Y165+AA165+AC165</f>
        <v>0</v>
      </c>
      <c r="AF165" s="64">
        <f>+D165+F165+H165+J165+L165+N165+P165+R165+T165+V165+X165+Z165+AB165+AD165</f>
        <v>0</v>
      </c>
      <c r="AG165" s="64">
        <f>+AE165+AF165</f>
        <v>0</v>
      </c>
    </row>
    <row r="166" spans="1:33" ht="26.25" customHeight="1">
      <c r="A166" s="139" t="s">
        <v>79</v>
      </c>
      <c r="B166" s="43" t="s">
        <v>1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64">
        <f t="shared" si="31"/>
        <v>0</v>
      </c>
      <c r="AF166" s="64">
        <f t="shared" si="32"/>
        <v>0</v>
      </c>
      <c r="AG166" s="64">
        <f t="shared" si="33"/>
        <v>0</v>
      </c>
    </row>
    <row r="167" spans="1:33" ht="26.25" customHeight="1">
      <c r="A167" s="140"/>
      <c r="B167" s="43" t="s">
        <v>16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64">
        <f t="shared" si="31"/>
        <v>0</v>
      </c>
      <c r="AF167" s="64">
        <f t="shared" si="32"/>
        <v>0</v>
      </c>
      <c r="AG167" s="64">
        <f t="shared" si="33"/>
        <v>0</v>
      </c>
    </row>
    <row r="168" spans="1:33" ht="26.25" customHeight="1">
      <c r="A168" s="139" t="s">
        <v>82</v>
      </c>
      <c r="B168" s="43" t="s">
        <v>1</v>
      </c>
      <c r="C168" s="43">
        <v>0</v>
      </c>
      <c r="D168" s="43">
        <v>0</v>
      </c>
      <c r="E168" s="43">
        <v>0</v>
      </c>
      <c r="F168" s="43">
        <v>0</v>
      </c>
      <c r="G168" s="43">
        <v>41</v>
      </c>
      <c r="H168" s="43">
        <v>25</v>
      </c>
      <c r="I168" s="43">
        <v>0</v>
      </c>
      <c r="J168" s="43">
        <v>1</v>
      </c>
      <c r="K168" s="43">
        <v>4</v>
      </c>
      <c r="L168" s="43">
        <v>3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13</v>
      </c>
      <c r="T168" s="43">
        <v>1</v>
      </c>
      <c r="U168" s="43">
        <v>3</v>
      </c>
      <c r="V168" s="43">
        <v>2</v>
      </c>
      <c r="W168" s="43">
        <v>3</v>
      </c>
      <c r="X168" s="43">
        <v>1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64">
        <f t="shared" si="31"/>
        <v>64</v>
      </c>
      <c r="AF168" s="64">
        <f t="shared" si="32"/>
        <v>33</v>
      </c>
      <c r="AG168" s="64">
        <f t="shared" si="33"/>
        <v>97</v>
      </c>
    </row>
    <row r="169" spans="1:33" ht="26.25" customHeight="1">
      <c r="A169" s="140"/>
      <c r="B169" s="43" t="s">
        <v>16</v>
      </c>
      <c r="C169" s="43">
        <v>0</v>
      </c>
      <c r="D169" s="43">
        <v>0</v>
      </c>
      <c r="E169" s="43">
        <v>0</v>
      </c>
      <c r="F169" s="43">
        <v>0</v>
      </c>
      <c r="G169" s="43">
        <v>93</v>
      </c>
      <c r="H169" s="43">
        <v>53</v>
      </c>
      <c r="I169" s="43">
        <v>0</v>
      </c>
      <c r="J169" s="43">
        <v>1</v>
      </c>
      <c r="K169" s="43">
        <v>4</v>
      </c>
      <c r="L169" s="43">
        <v>6</v>
      </c>
      <c r="M169" s="43">
        <v>1</v>
      </c>
      <c r="N169" s="43">
        <v>0</v>
      </c>
      <c r="O169" s="43">
        <v>1</v>
      </c>
      <c r="P169" s="43">
        <v>0</v>
      </c>
      <c r="Q169" s="43">
        <v>0</v>
      </c>
      <c r="R169" s="43">
        <v>0</v>
      </c>
      <c r="S169" s="43">
        <v>24</v>
      </c>
      <c r="T169" s="43">
        <v>5</v>
      </c>
      <c r="U169" s="43">
        <v>5</v>
      </c>
      <c r="V169" s="43">
        <v>3</v>
      </c>
      <c r="W169" s="43">
        <v>4</v>
      </c>
      <c r="X169" s="43">
        <v>1</v>
      </c>
      <c r="Y169" s="43">
        <v>0</v>
      </c>
      <c r="Z169" s="43">
        <v>0</v>
      </c>
      <c r="AA169" s="43">
        <v>0</v>
      </c>
      <c r="AB169" s="43">
        <v>0</v>
      </c>
      <c r="AC169" s="43">
        <v>0</v>
      </c>
      <c r="AD169" s="43">
        <v>0</v>
      </c>
      <c r="AE169" s="64">
        <f t="shared" si="31"/>
        <v>132</v>
      </c>
      <c r="AF169" s="64">
        <f t="shared" si="32"/>
        <v>69</v>
      </c>
      <c r="AG169" s="64">
        <f t="shared" si="33"/>
        <v>201</v>
      </c>
    </row>
    <row r="170" spans="1:33" ht="26.25" customHeight="1">
      <c r="A170" s="122" t="s">
        <v>80</v>
      </c>
      <c r="B170" s="35" t="s">
        <v>1</v>
      </c>
      <c r="C170" s="64">
        <f aca="true" t="shared" si="34" ref="C170:AG170">+C104+C110+C128+C140+C154+C164+C156+C158+C160+C162+C166+C168</f>
        <v>42</v>
      </c>
      <c r="D170" s="64">
        <f t="shared" si="34"/>
        <v>12</v>
      </c>
      <c r="E170" s="64">
        <f t="shared" si="34"/>
        <v>0</v>
      </c>
      <c r="F170" s="64">
        <f t="shared" si="34"/>
        <v>0</v>
      </c>
      <c r="G170" s="64">
        <f t="shared" si="34"/>
        <v>81</v>
      </c>
      <c r="H170" s="64">
        <f t="shared" si="34"/>
        <v>49</v>
      </c>
      <c r="I170" s="64">
        <f t="shared" si="34"/>
        <v>1</v>
      </c>
      <c r="J170" s="64">
        <f t="shared" si="34"/>
        <v>1</v>
      </c>
      <c r="K170" s="64">
        <f t="shared" si="34"/>
        <v>4</v>
      </c>
      <c r="L170" s="64">
        <f t="shared" si="34"/>
        <v>3</v>
      </c>
      <c r="M170" s="64">
        <f t="shared" si="34"/>
        <v>1</v>
      </c>
      <c r="N170" s="64">
        <f t="shared" si="34"/>
        <v>0</v>
      </c>
      <c r="O170" s="64">
        <f t="shared" si="34"/>
        <v>0</v>
      </c>
      <c r="P170" s="64">
        <f t="shared" si="34"/>
        <v>0</v>
      </c>
      <c r="Q170" s="64">
        <f t="shared" si="34"/>
        <v>2</v>
      </c>
      <c r="R170" s="64">
        <f t="shared" si="34"/>
        <v>0</v>
      </c>
      <c r="S170" s="64">
        <f t="shared" si="34"/>
        <v>21</v>
      </c>
      <c r="T170" s="64">
        <f t="shared" si="34"/>
        <v>1</v>
      </c>
      <c r="U170" s="64">
        <f t="shared" si="34"/>
        <v>3</v>
      </c>
      <c r="V170" s="64">
        <f t="shared" si="34"/>
        <v>2</v>
      </c>
      <c r="W170" s="64">
        <f t="shared" si="34"/>
        <v>3</v>
      </c>
      <c r="X170" s="64">
        <f t="shared" si="34"/>
        <v>1</v>
      </c>
      <c r="Y170" s="64">
        <f t="shared" si="34"/>
        <v>0</v>
      </c>
      <c r="Z170" s="64">
        <f t="shared" si="34"/>
        <v>0</v>
      </c>
      <c r="AA170" s="64">
        <f t="shared" si="34"/>
        <v>0</v>
      </c>
      <c r="AB170" s="64">
        <f t="shared" si="34"/>
        <v>0</v>
      </c>
      <c r="AC170" s="64">
        <f t="shared" si="34"/>
        <v>0</v>
      </c>
      <c r="AD170" s="64">
        <f t="shared" si="34"/>
        <v>0</v>
      </c>
      <c r="AE170" s="64">
        <f t="shared" si="34"/>
        <v>158</v>
      </c>
      <c r="AF170" s="64">
        <f t="shared" si="34"/>
        <v>69</v>
      </c>
      <c r="AG170" s="64">
        <f t="shared" si="34"/>
        <v>227</v>
      </c>
    </row>
    <row r="171" spans="1:33" ht="26.25" customHeight="1">
      <c r="A171" s="123"/>
      <c r="B171" s="64" t="s">
        <v>16</v>
      </c>
      <c r="C171" s="64">
        <f aca="true" t="shared" si="35" ref="C171:AG171">+C105+C111+C129+C141+C155+C165+C157+C159+C161+C163+C167+C169</f>
        <v>94</v>
      </c>
      <c r="D171" s="64">
        <f t="shared" si="35"/>
        <v>36</v>
      </c>
      <c r="E171" s="64">
        <f t="shared" si="35"/>
        <v>0</v>
      </c>
      <c r="F171" s="64">
        <f t="shared" si="35"/>
        <v>0</v>
      </c>
      <c r="G171" s="64">
        <f t="shared" si="35"/>
        <v>487</v>
      </c>
      <c r="H171" s="64">
        <f t="shared" si="35"/>
        <v>239</v>
      </c>
      <c r="I171" s="64">
        <f t="shared" si="35"/>
        <v>2</v>
      </c>
      <c r="J171" s="64">
        <f t="shared" si="35"/>
        <v>3</v>
      </c>
      <c r="K171" s="64">
        <f t="shared" si="35"/>
        <v>4</v>
      </c>
      <c r="L171" s="64">
        <f t="shared" si="35"/>
        <v>6</v>
      </c>
      <c r="M171" s="64">
        <f t="shared" si="35"/>
        <v>3</v>
      </c>
      <c r="N171" s="64">
        <f t="shared" si="35"/>
        <v>0</v>
      </c>
      <c r="O171" s="64">
        <f t="shared" si="35"/>
        <v>1</v>
      </c>
      <c r="P171" s="64">
        <f t="shared" si="35"/>
        <v>0</v>
      </c>
      <c r="Q171" s="64">
        <f t="shared" si="35"/>
        <v>6</v>
      </c>
      <c r="R171" s="64">
        <f t="shared" si="35"/>
        <v>2</v>
      </c>
      <c r="S171" s="64">
        <f t="shared" si="35"/>
        <v>45</v>
      </c>
      <c r="T171" s="64">
        <f t="shared" si="35"/>
        <v>9</v>
      </c>
      <c r="U171" s="64">
        <f t="shared" si="35"/>
        <v>5</v>
      </c>
      <c r="V171" s="64">
        <f t="shared" si="35"/>
        <v>3</v>
      </c>
      <c r="W171" s="64">
        <f t="shared" si="35"/>
        <v>4</v>
      </c>
      <c r="X171" s="64">
        <f t="shared" si="35"/>
        <v>1</v>
      </c>
      <c r="Y171" s="64">
        <f t="shared" si="35"/>
        <v>0</v>
      </c>
      <c r="Z171" s="64">
        <f t="shared" si="35"/>
        <v>0</v>
      </c>
      <c r="AA171" s="64">
        <f t="shared" si="35"/>
        <v>1</v>
      </c>
      <c r="AB171" s="64">
        <f t="shared" si="35"/>
        <v>0</v>
      </c>
      <c r="AC171" s="64">
        <f t="shared" si="35"/>
        <v>0</v>
      </c>
      <c r="AD171" s="64">
        <f t="shared" si="35"/>
        <v>0</v>
      </c>
      <c r="AE171" s="64">
        <f t="shared" si="35"/>
        <v>652</v>
      </c>
      <c r="AF171" s="64">
        <f t="shared" si="35"/>
        <v>299</v>
      </c>
      <c r="AG171" s="64">
        <f t="shared" si="35"/>
        <v>951</v>
      </c>
    </row>
  </sheetData>
  <sheetProtection/>
  <mergeCells count="117">
    <mergeCell ref="A166:A167"/>
    <mergeCell ref="A100:A101"/>
    <mergeCell ref="A106:A107"/>
    <mergeCell ref="A162:A163"/>
    <mergeCell ref="A168:A169"/>
    <mergeCell ref="A150:A151"/>
    <mergeCell ref="A164:A165"/>
    <mergeCell ref="A156:A157"/>
    <mergeCell ref="A110:A111"/>
    <mergeCell ref="A104:A105"/>
    <mergeCell ref="A160:A161"/>
    <mergeCell ref="A148:A149"/>
    <mergeCell ref="A154:A155"/>
    <mergeCell ref="A126:A127"/>
    <mergeCell ref="A70:A71"/>
    <mergeCell ref="A72:A73"/>
    <mergeCell ref="A112:A113"/>
    <mergeCell ref="A108:A109"/>
    <mergeCell ref="A118:A119"/>
    <mergeCell ref="A90:A91"/>
    <mergeCell ref="E88:F88"/>
    <mergeCell ref="A84:A85"/>
    <mergeCell ref="A74:A75"/>
    <mergeCell ref="A82:A83"/>
    <mergeCell ref="A87:AG87"/>
    <mergeCell ref="A158:A159"/>
    <mergeCell ref="A92:A93"/>
    <mergeCell ref="A94:A95"/>
    <mergeCell ref="A96:A97"/>
    <mergeCell ref="A98:A99"/>
    <mergeCell ref="I88:J88"/>
    <mergeCell ref="Y88:Z88"/>
    <mergeCell ref="AA88:AB88"/>
    <mergeCell ref="A88:B89"/>
    <mergeCell ref="A132:A133"/>
    <mergeCell ref="A134:A135"/>
    <mergeCell ref="A120:A121"/>
    <mergeCell ref="G88:H88"/>
    <mergeCell ref="K88:L88"/>
    <mergeCell ref="C88:D88"/>
    <mergeCell ref="A146:A147"/>
    <mergeCell ref="A102:A103"/>
    <mergeCell ref="A142:A143"/>
    <mergeCell ref="A144:A145"/>
    <mergeCell ref="A122:A123"/>
    <mergeCell ref="A140:A141"/>
    <mergeCell ref="A114:A115"/>
    <mergeCell ref="A128:A129"/>
    <mergeCell ref="A138:A139"/>
    <mergeCell ref="A130:A131"/>
    <mergeCell ref="A76:A77"/>
    <mergeCell ref="A48:A49"/>
    <mergeCell ref="A50:A51"/>
    <mergeCell ref="A52:A53"/>
    <mergeCell ref="A32:A33"/>
    <mergeCell ref="A34:A35"/>
    <mergeCell ref="A56:A57"/>
    <mergeCell ref="A58:A59"/>
    <mergeCell ref="A60:A61"/>
    <mergeCell ref="A62:A63"/>
    <mergeCell ref="AE88:AG88"/>
    <mergeCell ref="M88:N88"/>
    <mergeCell ref="O88:P88"/>
    <mergeCell ref="Q88:R88"/>
    <mergeCell ref="S88:T88"/>
    <mergeCell ref="W88:X88"/>
    <mergeCell ref="U88:V88"/>
    <mergeCell ref="AC88:AD88"/>
    <mergeCell ref="A18:A19"/>
    <mergeCell ref="A30:A31"/>
    <mergeCell ref="AE2:AG2"/>
    <mergeCell ref="M2:N2"/>
    <mergeCell ref="O2:P2"/>
    <mergeCell ref="I2:J2"/>
    <mergeCell ref="K2:L2"/>
    <mergeCell ref="A4:A5"/>
    <mergeCell ref="A6:A7"/>
    <mergeCell ref="A1:AG1"/>
    <mergeCell ref="Q2:R2"/>
    <mergeCell ref="S2:T2"/>
    <mergeCell ref="U2:V2"/>
    <mergeCell ref="W2:X2"/>
    <mergeCell ref="Y2:Z2"/>
    <mergeCell ref="AC2:AD2"/>
    <mergeCell ref="A2:B3"/>
    <mergeCell ref="C2:D2"/>
    <mergeCell ref="E2:F2"/>
    <mergeCell ref="G2:H2"/>
    <mergeCell ref="A54:A55"/>
    <mergeCell ref="A44:A45"/>
    <mergeCell ref="A46:A47"/>
    <mergeCell ref="A14:A15"/>
    <mergeCell ref="AA2:AB2"/>
    <mergeCell ref="A8:A9"/>
    <mergeCell ref="A10:A11"/>
    <mergeCell ref="A12:A13"/>
    <mergeCell ref="A16:A17"/>
    <mergeCell ref="AH44:AH54"/>
    <mergeCell ref="A20:A21"/>
    <mergeCell ref="A22:A23"/>
    <mergeCell ref="A24:A25"/>
    <mergeCell ref="A42:A43"/>
    <mergeCell ref="A26:A27"/>
    <mergeCell ref="A28:A29"/>
    <mergeCell ref="A36:A37"/>
    <mergeCell ref="A38:A39"/>
    <mergeCell ref="A40:A41"/>
    <mergeCell ref="A170:A171"/>
    <mergeCell ref="A68:A69"/>
    <mergeCell ref="A78:A79"/>
    <mergeCell ref="A80:A81"/>
    <mergeCell ref="A64:A65"/>
    <mergeCell ref="A66:A67"/>
    <mergeCell ref="A152:A153"/>
    <mergeCell ref="A136:A137"/>
    <mergeCell ref="A116:A117"/>
    <mergeCell ref="A124:A125"/>
  </mergeCells>
  <printOptions/>
  <pageMargins left="0.17" right="0.17" top="0.2" bottom="0.17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1"/>
  <sheetViews>
    <sheetView rightToLeft="1" zoomScalePageLayoutView="0" workbookViewId="0" topLeftCell="A35">
      <selection activeCell="M48" sqref="M48"/>
    </sheetView>
  </sheetViews>
  <sheetFormatPr defaultColWidth="9.140625" defaultRowHeight="24.75" customHeight="1"/>
  <cols>
    <col min="1" max="1" width="53.28125" style="40" bestFit="1" customWidth="1"/>
    <col min="2" max="13" width="7.57421875" style="40" customWidth="1"/>
    <col min="14" max="15" width="9.00390625" style="40" customWidth="1"/>
    <col min="16" max="17" width="9.140625" style="40" customWidth="1"/>
    <col min="18" max="18" width="3.421875" style="40" customWidth="1"/>
    <col min="19" max="19" width="3.00390625" style="40" customWidth="1"/>
    <col min="20" max="20" width="3.421875" style="40" customWidth="1"/>
    <col min="21" max="21" width="4.7109375" style="40" customWidth="1"/>
    <col min="22" max="22" width="4.28125" style="40" customWidth="1"/>
    <col min="23" max="23" width="5.421875" style="40" customWidth="1"/>
    <col min="24" max="24" width="4.00390625" style="40" customWidth="1"/>
    <col min="25" max="25" width="5.140625" style="40" customWidth="1"/>
    <col min="26" max="26" width="3.7109375" style="40" customWidth="1"/>
    <col min="27" max="27" width="3.8515625" style="40" customWidth="1"/>
    <col min="28" max="28" width="5.8515625" style="40" customWidth="1"/>
    <col min="29" max="16384" width="9.00390625" style="40" customWidth="1"/>
  </cols>
  <sheetData>
    <row r="1" spans="1:29" ht="24.75" customHeight="1">
      <c r="A1" s="211" t="s">
        <v>348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62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24.75" customHeight="1">
      <c r="A2" s="278" t="s">
        <v>57</v>
      </c>
      <c r="B2" s="287" t="s">
        <v>47</v>
      </c>
      <c r="C2" s="288"/>
      <c r="D2" s="288"/>
      <c r="E2" s="288"/>
      <c r="F2" s="289" t="s">
        <v>48</v>
      </c>
      <c r="G2" s="289"/>
      <c r="H2" s="289"/>
      <c r="I2" s="289"/>
      <c r="J2" s="281" t="s">
        <v>36</v>
      </c>
      <c r="K2" s="282"/>
      <c r="L2" s="283"/>
      <c r="M2" s="6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24.75" customHeight="1">
      <c r="A3" s="278"/>
      <c r="B3" s="278" t="s">
        <v>1</v>
      </c>
      <c r="C3" s="278"/>
      <c r="D3" s="278" t="s">
        <v>105</v>
      </c>
      <c r="E3" s="278"/>
      <c r="F3" s="278" t="s">
        <v>35</v>
      </c>
      <c r="G3" s="278"/>
      <c r="H3" s="278" t="s">
        <v>105</v>
      </c>
      <c r="I3" s="278"/>
      <c r="J3" s="284"/>
      <c r="K3" s="285"/>
      <c r="L3" s="286"/>
      <c r="M3" s="62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24.75" customHeight="1">
      <c r="A4" s="278"/>
      <c r="B4" s="64" t="s">
        <v>37</v>
      </c>
      <c r="C4" s="64" t="s">
        <v>38</v>
      </c>
      <c r="D4" s="64" t="s">
        <v>37</v>
      </c>
      <c r="E4" s="64" t="s">
        <v>38</v>
      </c>
      <c r="F4" s="64" t="s">
        <v>37</v>
      </c>
      <c r="G4" s="64" t="s">
        <v>38</v>
      </c>
      <c r="H4" s="64" t="s">
        <v>37</v>
      </c>
      <c r="I4" s="64" t="s">
        <v>38</v>
      </c>
      <c r="J4" s="64" t="s">
        <v>37</v>
      </c>
      <c r="K4" s="64" t="s">
        <v>38</v>
      </c>
      <c r="L4" s="64" t="s">
        <v>16</v>
      </c>
      <c r="M4" s="6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ht="24.75" customHeight="1">
      <c r="A5" s="43" t="s">
        <v>60</v>
      </c>
      <c r="B5" s="43">
        <v>49</v>
      </c>
      <c r="C5" s="43">
        <v>27</v>
      </c>
      <c r="D5" s="43">
        <v>33</v>
      </c>
      <c r="E5" s="43">
        <v>8</v>
      </c>
      <c r="F5" s="43">
        <v>86</v>
      </c>
      <c r="G5" s="43">
        <v>58</v>
      </c>
      <c r="H5" s="43">
        <v>32</v>
      </c>
      <c r="I5" s="43">
        <v>26</v>
      </c>
      <c r="J5" s="64">
        <f>+B5+D5+F5+H5</f>
        <v>200</v>
      </c>
      <c r="K5" s="64">
        <f>+C5+E5+G5+I5</f>
        <v>119</v>
      </c>
      <c r="L5" s="64">
        <f>+J5+K5</f>
        <v>319</v>
      </c>
      <c r="M5" s="62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24.75" customHeight="1">
      <c r="A6" s="43" t="s">
        <v>19</v>
      </c>
      <c r="B6" s="43">
        <v>3</v>
      </c>
      <c r="C6" s="43">
        <v>10</v>
      </c>
      <c r="D6" s="43">
        <v>5</v>
      </c>
      <c r="E6" s="43">
        <v>4</v>
      </c>
      <c r="F6" s="43">
        <v>17</v>
      </c>
      <c r="G6" s="43">
        <v>9</v>
      </c>
      <c r="H6" s="43">
        <v>5</v>
      </c>
      <c r="I6" s="43">
        <v>11</v>
      </c>
      <c r="J6" s="64">
        <f aca="true" t="shared" si="0" ref="J6:J44">+B6+D6+F6+H6</f>
        <v>30</v>
      </c>
      <c r="K6" s="64">
        <f aca="true" t="shared" si="1" ref="K6:K44">+C6+E6+G6+I6</f>
        <v>34</v>
      </c>
      <c r="L6" s="64">
        <f aca="true" t="shared" si="2" ref="L6:L44">+J6+K6</f>
        <v>64</v>
      </c>
      <c r="M6" s="62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24.75" customHeight="1">
      <c r="A7" s="43" t="s">
        <v>185</v>
      </c>
      <c r="B7" s="43">
        <v>0</v>
      </c>
      <c r="C7" s="43">
        <v>0</v>
      </c>
      <c r="D7" s="43">
        <v>12</v>
      </c>
      <c r="E7" s="43">
        <v>2</v>
      </c>
      <c r="F7" s="43">
        <v>5</v>
      </c>
      <c r="G7" s="43">
        <v>0</v>
      </c>
      <c r="H7" s="43">
        <v>8</v>
      </c>
      <c r="I7" s="43">
        <v>0</v>
      </c>
      <c r="J7" s="64">
        <f t="shared" si="0"/>
        <v>25</v>
      </c>
      <c r="K7" s="64">
        <f t="shared" si="1"/>
        <v>2</v>
      </c>
      <c r="L7" s="64">
        <f t="shared" si="2"/>
        <v>27</v>
      </c>
      <c r="M7" s="62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ht="24.75" customHeight="1">
      <c r="A8" s="43" t="s">
        <v>178</v>
      </c>
      <c r="B8" s="43">
        <v>10</v>
      </c>
      <c r="C8" s="43">
        <v>3</v>
      </c>
      <c r="D8" s="43">
        <v>6</v>
      </c>
      <c r="E8" s="43">
        <v>0</v>
      </c>
      <c r="F8" s="43">
        <v>10</v>
      </c>
      <c r="G8" s="43">
        <v>4</v>
      </c>
      <c r="H8" s="43">
        <v>11</v>
      </c>
      <c r="I8" s="43">
        <v>0</v>
      </c>
      <c r="J8" s="64">
        <f t="shared" si="0"/>
        <v>37</v>
      </c>
      <c r="K8" s="64">
        <f t="shared" si="1"/>
        <v>7</v>
      </c>
      <c r="L8" s="64">
        <f t="shared" si="2"/>
        <v>44</v>
      </c>
      <c r="M8" s="62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ht="24.75" customHeight="1">
      <c r="A9" s="43" t="s">
        <v>179</v>
      </c>
      <c r="B9" s="43">
        <v>27</v>
      </c>
      <c r="C9" s="43">
        <v>10</v>
      </c>
      <c r="D9" s="43">
        <v>18</v>
      </c>
      <c r="E9" s="43">
        <v>6</v>
      </c>
      <c r="F9" s="43">
        <v>19</v>
      </c>
      <c r="G9" s="43">
        <v>5</v>
      </c>
      <c r="H9" s="43">
        <v>2</v>
      </c>
      <c r="I9" s="43">
        <v>3</v>
      </c>
      <c r="J9" s="64">
        <f t="shared" si="0"/>
        <v>66</v>
      </c>
      <c r="K9" s="64">
        <f t="shared" si="1"/>
        <v>24</v>
      </c>
      <c r="L9" s="64">
        <f t="shared" si="2"/>
        <v>90</v>
      </c>
      <c r="M9" s="62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ht="24.75" customHeight="1">
      <c r="A10" s="43" t="s">
        <v>106</v>
      </c>
      <c r="B10" s="43">
        <v>13</v>
      </c>
      <c r="C10" s="43">
        <v>7</v>
      </c>
      <c r="D10" s="43">
        <v>3</v>
      </c>
      <c r="E10" s="43">
        <v>3</v>
      </c>
      <c r="F10" s="43">
        <v>17</v>
      </c>
      <c r="G10" s="43">
        <v>10</v>
      </c>
      <c r="H10" s="43">
        <v>4</v>
      </c>
      <c r="I10" s="43">
        <v>3</v>
      </c>
      <c r="J10" s="64">
        <f t="shared" si="0"/>
        <v>37</v>
      </c>
      <c r="K10" s="64">
        <f t="shared" si="1"/>
        <v>23</v>
      </c>
      <c r="L10" s="64">
        <f t="shared" si="2"/>
        <v>60</v>
      </c>
      <c r="M10" s="6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24.75" customHeight="1">
      <c r="A11" s="43" t="s">
        <v>186</v>
      </c>
      <c r="B11" s="43">
        <v>8</v>
      </c>
      <c r="C11" s="43">
        <v>5</v>
      </c>
      <c r="D11" s="43">
        <v>2</v>
      </c>
      <c r="E11" s="43">
        <v>1</v>
      </c>
      <c r="F11" s="43">
        <v>7</v>
      </c>
      <c r="G11" s="43">
        <v>2</v>
      </c>
      <c r="H11" s="43">
        <v>3</v>
      </c>
      <c r="I11" s="43">
        <v>2</v>
      </c>
      <c r="J11" s="64">
        <f t="shared" si="0"/>
        <v>20</v>
      </c>
      <c r="K11" s="64">
        <f t="shared" si="1"/>
        <v>10</v>
      </c>
      <c r="L11" s="64">
        <f t="shared" si="2"/>
        <v>30</v>
      </c>
      <c r="M11" s="6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ht="24.75" customHeight="1">
      <c r="A12" s="64" t="s">
        <v>89</v>
      </c>
      <c r="B12" s="64">
        <f>SUM(B5:B11)</f>
        <v>110</v>
      </c>
      <c r="C12" s="64">
        <f aca="true" t="shared" si="3" ref="C12:L12">SUM(C5:C11)</f>
        <v>62</v>
      </c>
      <c r="D12" s="64">
        <f t="shared" si="3"/>
        <v>79</v>
      </c>
      <c r="E12" s="64">
        <f t="shared" si="3"/>
        <v>24</v>
      </c>
      <c r="F12" s="64">
        <f t="shared" si="3"/>
        <v>161</v>
      </c>
      <c r="G12" s="64">
        <f t="shared" si="3"/>
        <v>88</v>
      </c>
      <c r="H12" s="64">
        <f t="shared" si="3"/>
        <v>65</v>
      </c>
      <c r="I12" s="64">
        <f t="shared" si="3"/>
        <v>45</v>
      </c>
      <c r="J12" s="64">
        <f t="shared" si="3"/>
        <v>415</v>
      </c>
      <c r="K12" s="64">
        <f t="shared" si="3"/>
        <v>219</v>
      </c>
      <c r="L12" s="64">
        <f t="shared" si="3"/>
        <v>634</v>
      </c>
      <c r="M12" s="6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ht="24.75" customHeight="1">
      <c r="A13" s="32" t="s">
        <v>90</v>
      </c>
      <c r="B13" s="43">
        <v>35</v>
      </c>
      <c r="C13" s="43">
        <v>24</v>
      </c>
      <c r="D13" s="43">
        <v>45</v>
      </c>
      <c r="E13" s="43">
        <v>36</v>
      </c>
      <c r="F13" s="43">
        <v>36</v>
      </c>
      <c r="G13" s="43">
        <v>13</v>
      </c>
      <c r="H13" s="43">
        <v>8</v>
      </c>
      <c r="I13" s="43">
        <v>7</v>
      </c>
      <c r="J13" s="64">
        <f t="shared" si="0"/>
        <v>124</v>
      </c>
      <c r="K13" s="64">
        <f t="shared" si="1"/>
        <v>80</v>
      </c>
      <c r="L13" s="64">
        <f t="shared" si="2"/>
        <v>204</v>
      </c>
      <c r="M13" s="62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30" ht="24.75" customHeight="1">
      <c r="A14" s="43" t="s">
        <v>65</v>
      </c>
      <c r="B14" s="43">
        <v>0</v>
      </c>
      <c r="C14" s="43">
        <v>29</v>
      </c>
      <c r="D14" s="43">
        <v>0</v>
      </c>
      <c r="E14" s="43">
        <v>0</v>
      </c>
      <c r="F14" s="43">
        <v>0</v>
      </c>
      <c r="G14" s="43">
        <v>70</v>
      </c>
      <c r="H14" s="43">
        <v>0</v>
      </c>
      <c r="I14" s="43">
        <v>0</v>
      </c>
      <c r="J14" s="64">
        <f t="shared" si="0"/>
        <v>0</v>
      </c>
      <c r="K14" s="64">
        <f t="shared" si="1"/>
        <v>99</v>
      </c>
      <c r="L14" s="64">
        <f t="shared" si="2"/>
        <v>99</v>
      </c>
      <c r="M14" s="6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24.75" customHeight="1">
      <c r="A15" s="64" t="s">
        <v>107</v>
      </c>
      <c r="B15" s="64">
        <f>+B13+B14</f>
        <v>35</v>
      </c>
      <c r="C15" s="64">
        <f aca="true" t="shared" si="4" ref="C15:L15">+C13+C14</f>
        <v>53</v>
      </c>
      <c r="D15" s="64">
        <f t="shared" si="4"/>
        <v>45</v>
      </c>
      <c r="E15" s="64">
        <f t="shared" si="4"/>
        <v>36</v>
      </c>
      <c r="F15" s="64">
        <f t="shared" si="4"/>
        <v>36</v>
      </c>
      <c r="G15" s="64">
        <f t="shared" si="4"/>
        <v>83</v>
      </c>
      <c r="H15" s="64">
        <f t="shared" si="4"/>
        <v>8</v>
      </c>
      <c r="I15" s="64">
        <f t="shared" si="4"/>
        <v>7</v>
      </c>
      <c r="J15" s="64">
        <f t="shared" si="4"/>
        <v>124</v>
      </c>
      <c r="K15" s="64">
        <f t="shared" si="4"/>
        <v>179</v>
      </c>
      <c r="L15" s="64">
        <f t="shared" si="4"/>
        <v>303</v>
      </c>
      <c r="M15" s="6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24.75" customHeight="1">
      <c r="A16" s="32" t="s">
        <v>66</v>
      </c>
      <c r="B16" s="43">
        <v>9</v>
      </c>
      <c r="C16" s="43">
        <v>5</v>
      </c>
      <c r="D16" s="43">
        <v>11</v>
      </c>
      <c r="E16" s="43">
        <v>6</v>
      </c>
      <c r="F16" s="43">
        <v>13</v>
      </c>
      <c r="G16" s="43">
        <v>9</v>
      </c>
      <c r="H16" s="43">
        <v>8</v>
      </c>
      <c r="I16" s="43">
        <v>10</v>
      </c>
      <c r="J16" s="64">
        <f t="shared" si="0"/>
        <v>41</v>
      </c>
      <c r="K16" s="64">
        <f t="shared" si="1"/>
        <v>30</v>
      </c>
      <c r="L16" s="64">
        <f t="shared" si="2"/>
        <v>71</v>
      </c>
      <c r="N16" s="7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24.75" customHeight="1">
      <c r="A17" s="32" t="s">
        <v>180</v>
      </c>
      <c r="B17" s="43">
        <v>13</v>
      </c>
      <c r="C17" s="43">
        <v>5</v>
      </c>
      <c r="D17" s="43">
        <v>8</v>
      </c>
      <c r="E17" s="43">
        <v>4</v>
      </c>
      <c r="F17" s="43">
        <v>13</v>
      </c>
      <c r="G17" s="43">
        <v>6</v>
      </c>
      <c r="H17" s="43">
        <v>5</v>
      </c>
      <c r="I17" s="43">
        <v>2</v>
      </c>
      <c r="J17" s="64">
        <f t="shared" si="0"/>
        <v>39</v>
      </c>
      <c r="K17" s="64">
        <f t="shared" si="1"/>
        <v>17</v>
      </c>
      <c r="L17" s="64">
        <f t="shared" si="2"/>
        <v>56</v>
      </c>
      <c r="N17" s="7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24.75" customHeight="1">
      <c r="A18" s="43" t="s">
        <v>181</v>
      </c>
      <c r="B18" s="43">
        <v>18</v>
      </c>
      <c r="C18" s="43">
        <v>13</v>
      </c>
      <c r="D18" s="43">
        <v>5</v>
      </c>
      <c r="E18" s="43">
        <v>6</v>
      </c>
      <c r="F18" s="43">
        <v>16</v>
      </c>
      <c r="G18" s="43">
        <v>12</v>
      </c>
      <c r="H18" s="43">
        <v>19</v>
      </c>
      <c r="I18" s="43">
        <v>9</v>
      </c>
      <c r="J18" s="64">
        <f t="shared" si="0"/>
        <v>58</v>
      </c>
      <c r="K18" s="64">
        <f t="shared" si="1"/>
        <v>40</v>
      </c>
      <c r="L18" s="64">
        <f t="shared" si="2"/>
        <v>98</v>
      </c>
      <c r="N18" s="7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24.75" customHeight="1">
      <c r="A19" s="43" t="s">
        <v>76</v>
      </c>
      <c r="B19" s="43">
        <v>14</v>
      </c>
      <c r="C19" s="43">
        <v>9</v>
      </c>
      <c r="D19" s="43">
        <v>9</v>
      </c>
      <c r="E19" s="43">
        <v>5</v>
      </c>
      <c r="F19" s="43">
        <v>15</v>
      </c>
      <c r="G19" s="43">
        <v>11</v>
      </c>
      <c r="H19" s="43">
        <v>14</v>
      </c>
      <c r="I19" s="43">
        <v>9</v>
      </c>
      <c r="J19" s="64">
        <f t="shared" si="0"/>
        <v>52</v>
      </c>
      <c r="K19" s="64">
        <f t="shared" si="1"/>
        <v>34</v>
      </c>
      <c r="L19" s="64">
        <f t="shared" si="2"/>
        <v>86</v>
      </c>
      <c r="N19" s="7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24.75" customHeight="1">
      <c r="A20" s="43" t="s">
        <v>182</v>
      </c>
      <c r="B20" s="43">
        <v>0</v>
      </c>
      <c r="C20" s="43">
        <v>0</v>
      </c>
      <c r="D20" s="43">
        <v>0</v>
      </c>
      <c r="E20" s="43">
        <v>0</v>
      </c>
      <c r="F20" s="43">
        <v>19</v>
      </c>
      <c r="G20" s="43">
        <v>0</v>
      </c>
      <c r="H20" s="43">
        <v>0</v>
      </c>
      <c r="I20" s="43">
        <v>0</v>
      </c>
      <c r="J20" s="64">
        <f t="shared" si="0"/>
        <v>19</v>
      </c>
      <c r="K20" s="64">
        <f t="shared" si="1"/>
        <v>0</v>
      </c>
      <c r="L20" s="64">
        <f t="shared" si="2"/>
        <v>19</v>
      </c>
      <c r="M20" s="70"/>
      <c r="N20" s="7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24.75" customHeight="1">
      <c r="A21" s="43" t="s">
        <v>183</v>
      </c>
      <c r="B21" s="43">
        <v>19</v>
      </c>
      <c r="C21" s="43">
        <v>3</v>
      </c>
      <c r="D21" s="43">
        <v>16</v>
      </c>
      <c r="E21" s="43">
        <v>3</v>
      </c>
      <c r="F21" s="43">
        <v>28</v>
      </c>
      <c r="G21" s="43">
        <v>7</v>
      </c>
      <c r="H21" s="43">
        <v>12</v>
      </c>
      <c r="I21" s="43">
        <v>2</v>
      </c>
      <c r="J21" s="64">
        <f t="shared" si="0"/>
        <v>75</v>
      </c>
      <c r="K21" s="64">
        <f t="shared" si="1"/>
        <v>15</v>
      </c>
      <c r="L21" s="64">
        <f t="shared" si="2"/>
        <v>90</v>
      </c>
      <c r="M21" s="70"/>
      <c r="N21" s="7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24.75" customHeight="1">
      <c r="A22" s="43" t="s">
        <v>184</v>
      </c>
      <c r="B22" s="43">
        <v>13</v>
      </c>
      <c r="C22" s="43">
        <v>7</v>
      </c>
      <c r="D22" s="43">
        <v>17</v>
      </c>
      <c r="E22" s="43">
        <v>16</v>
      </c>
      <c r="F22" s="43">
        <v>25</v>
      </c>
      <c r="G22" s="43">
        <v>23</v>
      </c>
      <c r="H22" s="43">
        <v>17</v>
      </c>
      <c r="I22" s="43">
        <v>16</v>
      </c>
      <c r="J22" s="64">
        <f t="shared" si="0"/>
        <v>72</v>
      </c>
      <c r="K22" s="64">
        <f t="shared" si="1"/>
        <v>62</v>
      </c>
      <c r="L22" s="64">
        <f t="shared" si="2"/>
        <v>134</v>
      </c>
      <c r="M22" s="70"/>
      <c r="N22" s="70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24.75" customHeight="1">
      <c r="A23" s="43" t="s">
        <v>118</v>
      </c>
      <c r="B23" s="43">
        <v>15</v>
      </c>
      <c r="C23" s="43">
        <v>0</v>
      </c>
      <c r="D23" s="43">
        <v>9</v>
      </c>
      <c r="E23" s="43">
        <v>0</v>
      </c>
      <c r="F23" s="43">
        <v>17</v>
      </c>
      <c r="G23" s="43">
        <v>2</v>
      </c>
      <c r="H23" s="43">
        <v>9</v>
      </c>
      <c r="I23" s="43">
        <v>2</v>
      </c>
      <c r="J23" s="64">
        <f t="shared" si="0"/>
        <v>50</v>
      </c>
      <c r="K23" s="64">
        <f t="shared" si="1"/>
        <v>4</v>
      </c>
      <c r="L23" s="64">
        <f t="shared" si="2"/>
        <v>54</v>
      </c>
      <c r="N23" s="70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24.75" customHeight="1">
      <c r="A24" s="35" t="s">
        <v>91</v>
      </c>
      <c r="B24" s="64">
        <f>SUM(B16:B23)</f>
        <v>101</v>
      </c>
      <c r="C24" s="64">
        <f aca="true" t="shared" si="5" ref="C24:L24">SUM(C16:C23)</f>
        <v>42</v>
      </c>
      <c r="D24" s="64">
        <f t="shared" si="5"/>
        <v>75</v>
      </c>
      <c r="E24" s="64">
        <f t="shared" si="5"/>
        <v>40</v>
      </c>
      <c r="F24" s="64">
        <f t="shared" si="5"/>
        <v>146</v>
      </c>
      <c r="G24" s="64">
        <f t="shared" si="5"/>
        <v>70</v>
      </c>
      <c r="H24" s="64">
        <f t="shared" si="5"/>
        <v>84</v>
      </c>
      <c r="I24" s="64">
        <f t="shared" si="5"/>
        <v>50</v>
      </c>
      <c r="J24" s="64">
        <f t="shared" si="5"/>
        <v>406</v>
      </c>
      <c r="K24" s="64">
        <f t="shared" si="5"/>
        <v>202</v>
      </c>
      <c r="L24" s="64">
        <f t="shared" si="5"/>
        <v>608</v>
      </c>
      <c r="M24" s="70"/>
      <c r="N24" s="70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24.75" customHeight="1">
      <c r="A25" s="32" t="s">
        <v>67</v>
      </c>
      <c r="B25" s="43">
        <v>19</v>
      </c>
      <c r="C25" s="43">
        <v>9</v>
      </c>
      <c r="D25" s="43">
        <v>12</v>
      </c>
      <c r="E25" s="43">
        <v>3</v>
      </c>
      <c r="F25" s="43">
        <v>9</v>
      </c>
      <c r="G25" s="43">
        <v>7</v>
      </c>
      <c r="H25" s="43">
        <v>8</v>
      </c>
      <c r="I25" s="43">
        <v>4</v>
      </c>
      <c r="J25" s="64">
        <f t="shared" si="0"/>
        <v>48</v>
      </c>
      <c r="K25" s="64">
        <f t="shared" si="1"/>
        <v>23</v>
      </c>
      <c r="L25" s="64">
        <f t="shared" si="2"/>
        <v>71</v>
      </c>
      <c r="M25" s="6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24.75" customHeight="1">
      <c r="A26" s="43" t="s">
        <v>68</v>
      </c>
      <c r="B26" s="43">
        <v>32</v>
      </c>
      <c r="C26" s="43">
        <v>14</v>
      </c>
      <c r="D26" s="43">
        <v>20</v>
      </c>
      <c r="E26" s="43">
        <v>6</v>
      </c>
      <c r="F26" s="43">
        <v>17</v>
      </c>
      <c r="G26" s="43">
        <v>7</v>
      </c>
      <c r="H26" s="43">
        <v>10</v>
      </c>
      <c r="I26" s="43">
        <v>7</v>
      </c>
      <c r="J26" s="64">
        <f t="shared" si="0"/>
        <v>79</v>
      </c>
      <c r="K26" s="64">
        <f t="shared" si="1"/>
        <v>34</v>
      </c>
      <c r="L26" s="64">
        <f t="shared" si="2"/>
        <v>113</v>
      </c>
      <c r="M26" s="6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24.75" customHeight="1">
      <c r="A27" s="43" t="s">
        <v>69</v>
      </c>
      <c r="B27" s="43">
        <v>41</v>
      </c>
      <c r="C27" s="43">
        <v>13</v>
      </c>
      <c r="D27" s="43">
        <v>32</v>
      </c>
      <c r="E27" s="43">
        <v>8</v>
      </c>
      <c r="F27" s="43">
        <v>15</v>
      </c>
      <c r="G27" s="43">
        <v>8</v>
      </c>
      <c r="H27" s="43">
        <v>13</v>
      </c>
      <c r="I27" s="43">
        <v>10</v>
      </c>
      <c r="J27" s="64">
        <f t="shared" si="0"/>
        <v>101</v>
      </c>
      <c r="K27" s="64">
        <f t="shared" si="1"/>
        <v>39</v>
      </c>
      <c r="L27" s="64">
        <f t="shared" si="2"/>
        <v>140</v>
      </c>
      <c r="M27" s="62"/>
      <c r="N27" s="65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24.75" customHeight="1">
      <c r="A28" s="43" t="s">
        <v>70</v>
      </c>
      <c r="B28" s="43">
        <v>25</v>
      </c>
      <c r="C28" s="43">
        <v>8</v>
      </c>
      <c r="D28" s="43">
        <v>13</v>
      </c>
      <c r="E28" s="43">
        <v>4</v>
      </c>
      <c r="F28" s="43">
        <v>8</v>
      </c>
      <c r="G28" s="43">
        <v>9</v>
      </c>
      <c r="H28" s="43">
        <v>10</v>
      </c>
      <c r="I28" s="43">
        <v>8</v>
      </c>
      <c r="J28" s="64">
        <f t="shared" si="0"/>
        <v>56</v>
      </c>
      <c r="K28" s="64">
        <f t="shared" si="1"/>
        <v>29</v>
      </c>
      <c r="L28" s="64">
        <f t="shared" si="2"/>
        <v>85</v>
      </c>
      <c r="M28" s="62"/>
      <c r="N28" s="65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24.75" customHeight="1">
      <c r="A29" s="43" t="s">
        <v>71</v>
      </c>
      <c r="B29" s="43">
        <v>6</v>
      </c>
      <c r="C29" s="43">
        <v>8</v>
      </c>
      <c r="D29" s="43">
        <v>0</v>
      </c>
      <c r="E29" s="43">
        <v>3</v>
      </c>
      <c r="F29" s="43">
        <v>8</v>
      </c>
      <c r="G29" s="43">
        <v>6</v>
      </c>
      <c r="H29" s="43">
        <v>6</v>
      </c>
      <c r="I29" s="43">
        <v>5</v>
      </c>
      <c r="J29" s="64">
        <f t="shared" si="0"/>
        <v>20</v>
      </c>
      <c r="K29" s="64">
        <f t="shared" si="1"/>
        <v>22</v>
      </c>
      <c r="L29" s="64">
        <f t="shared" si="2"/>
        <v>42</v>
      </c>
      <c r="M29" s="6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24.75" customHeight="1">
      <c r="A30" s="64" t="s">
        <v>108</v>
      </c>
      <c r="B30" s="64">
        <f>SUM(B25:B29)</f>
        <v>123</v>
      </c>
      <c r="C30" s="64">
        <f aca="true" t="shared" si="6" ref="C30:L30">SUM(C25:C29)</f>
        <v>52</v>
      </c>
      <c r="D30" s="64">
        <f t="shared" si="6"/>
        <v>77</v>
      </c>
      <c r="E30" s="64">
        <f t="shared" si="6"/>
        <v>24</v>
      </c>
      <c r="F30" s="64">
        <f t="shared" si="6"/>
        <v>57</v>
      </c>
      <c r="G30" s="64">
        <f t="shared" si="6"/>
        <v>37</v>
      </c>
      <c r="H30" s="64">
        <f t="shared" si="6"/>
        <v>47</v>
      </c>
      <c r="I30" s="64">
        <f t="shared" si="6"/>
        <v>34</v>
      </c>
      <c r="J30" s="64">
        <f t="shared" si="6"/>
        <v>304</v>
      </c>
      <c r="K30" s="64">
        <f t="shared" si="6"/>
        <v>147</v>
      </c>
      <c r="L30" s="64">
        <f t="shared" si="6"/>
        <v>451</v>
      </c>
      <c r="M30" s="62"/>
      <c r="N30" s="65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29" ht="24.75" customHeight="1">
      <c r="A31" s="43" t="s">
        <v>190</v>
      </c>
      <c r="B31" s="43">
        <v>27</v>
      </c>
      <c r="C31" s="43">
        <v>6</v>
      </c>
      <c r="D31" s="43">
        <v>15</v>
      </c>
      <c r="E31" s="43">
        <v>2</v>
      </c>
      <c r="F31" s="43">
        <v>23</v>
      </c>
      <c r="G31" s="43">
        <v>7</v>
      </c>
      <c r="H31" s="43">
        <v>9</v>
      </c>
      <c r="I31" s="43">
        <v>5</v>
      </c>
      <c r="J31" s="64">
        <f t="shared" si="0"/>
        <v>74</v>
      </c>
      <c r="K31" s="64">
        <f t="shared" si="1"/>
        <v>20</v>
      </c>
      <c r="L31" s="64">
        <f t="shared" si="2"/>
        <v>94</v>
      </c>
      <c r="M31" s="6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ht="24.75" customHeight="1">
      <c r="A32" s="43" t="s">
        <v>110</v>
      </c>
      <c r="B32" s="43">
        <v>3</v>
      </c>
      <c r="C32" s="43">
        <v>10</v>
      </c>
      <c r="D32" s="43">
        <v>3</v>
      </c>
      <c r="E32" s="43">
        <v>2</v>
      </c>
      <c r="F32" s="43">
        <v>9</v>
      </c>
      <c r="G32" s="43">
        <v>5</v>
      </c>
      <c r="H32" s="43">
        <v>3</v>
      </c>
      <c r="I32" s="43">
        <v>0</v>
      </c>
      <c r="J32" s="64">
        <f t="shared" si="0"/>
        <v>18</v>
      </c>
      <c r="K32" s="64">
        <f t="shared" si="1"/>
        <v>17</v>
      </c>
      <c r="L32" s="64">
        <f t="shared" si="2"/>
        <v>35</v>
      </c>
      <c r="M32" s="6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29" ht="24.75" customHeight="1">
      <c r="A33" s="43" t="s">
        <v>140</v>
      </c>
      <c r="B33" s="43">
        <v>7</v>
      </c>
      <c r="C33" s="43">
        <v>4</v>
      </c>
      <c r="D33" s="43">
        <v>3</v>
      </c>
      <c r="E33" s="43">
        <v>0</v>
      </c>
      <c r="F33" s="43">
        <v>7</v>
      </c>
      <c r="G33" s="43">
        <v>2</v>
      </c>
      <c r="H33" s="43">
        <v>1</v>
      </c>
      <c r="I33" s="43">
        <v>0</v>
      </c>
      <c r="J33" s="64">
        <f t="shared" si="0"/>
        <v>18</v>
      </c>
      <c r="K33" s="64">
        <f t="shared" si="1"/>
        <v>6</v>
      </c>
      <c r="L33" s="64">
        <f t="shared" si="2"/>
        <v>24</v>
      </c>
      <c r="M33" s="62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30" ht="24.75" customHeight="1">
      <c r="A34" s="43" t="s">
        <v>188</v>
      </c>
      <c r="B34" s="43">
        <v>3</v>
      </c>
      <c r="C34" s="43">
        <v>3</v>
      </c>
      <c r="D34" s="43">
        <v>4</v>
      </c>
      <c r="E34" s="43">
        <v>0</v>
      </c>
      <c r="F34" s="43">
        <v>10</v>
      </c>
      <c r="G34" s="43">
        <v>3</v>
      </c>
      <c r="H34" s="43">
        <v>4</v>
      </c>
      <c r="I34" s="43">
        <v>0</v>
      </c>
      <c r="J34" s="64">
        <f t="shared" si="0"/>
        <v>21</v>
      </c>
      <c r="K34" s="64">
        <f t="shared" si="1"/>
        <v>6</v>
      </c>
      <c r="L34" s="64">
        <f t="shared" si="2"/>
        <v>27</v>
      </c>
      <c r="M34" s="6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24.75" customHeight="1">
      <c r="A35" s="43" t="s">
        <v>189</v>
      </c>
      <c r="B35" s="43">
        <v>7</v>
      </c>
      <c r="C35" s="43">
        <v>2</v>
      </c>
      <c r="D35" s="43">
        <v>3</v>
      </c>
      <c r="E35" s="43">
        <v>0</v>
      </c>
      <c r="F35" s="43">
        <v>14</v>
      </c>
      <c r="G35" s="43">
        <v>3</v>
      </c>
      <c r="H35" s="43">
        <v>1</v>
      </c>
      <c r="I35" s="43">
        <v>0</v>
      </c>
      <c r="J35" s="64">
        <f t="shared" si="0"/>
        <v>25</v>
      </c>
      <c r="K35" s="64">
        <f t="shared" si="1"/>
        <v>5</v>
      </c>
      <c r="L35" s="64">
        <f t="shared" si="2"/>
        <v>30</v>
      </c>
      <c r="M35" s="6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ht="24.75" customHeight="1">
      <c r="A36" s="43" t="s">
        <v>143</v>
      </c>
      <c r="B36" s="43">
        <v>0</v>
      </c>
      <c r="C36" s="43">
        <v>0</v>
      </c>
      <c r="D36" s="43">
        <v>0</v>
      </c>
      <c r="E36" s="43">
        <v>0</v>
      </c>
      <c r="F36" s="43">
        <v>3</v>
      </c>
      <c r="G36" s="43">
        <v>6</v>
      </c>
      <c r="H36" s="43">
        <v>0</v>
      </c>
      <c r="I36" s="43">
        <v>0</v>
      </c>
      <c r="J36" s="64">
        <f t="shared" si="0"/>
        <v>3</v>
      </c>
      <c r="K36" s="64">
        <f t="shared" si="1"/>
        <v>6</v>
      </c>
      <c r="L36" s="64">
        <f t="shared" si="2"/>
        <v>9</v>
      </c>
      <c r="M36" s="6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ht="24.75" customHeight="1">
      <c r="A37" s="35" t="s">
        <v>373</v>
      </c>
      <c r="B37" s="64">
        <f>SUM(B31:B36)</f>
        <v>47</v>
      </c>
      <c r="C37" s="64">
        <f aca="true" t="shared" si="7" ref="C37:L37">SUM(C31:C36)</f>
        <v>25</v>
      </c>
      <c r="D37" s="64">
        <f t="shared" si="7"/>
        <v>28</v>
      </c>
      <c r="E37" s="64">
        <f t="shared" si="7"/>
        <v>4</v>
      </c>
      <c r="F37" s="64">
        <f t="shared" si="7"/>
        <v>66</v>
      </c>
      <c r="G37" s="64">
        <f t="shared" si="7"/>
        <v>26</v>
      </c>
      <c r="H37" s="64">
        <f t="shared" si="7"/>
        <v>18</v>
      </c>
      <c r="I37" s="64">
        <f t="shared" si="7"/>
        <v>5</v>
      </c>
      <c r="J37" s="64">
        <f t="shared" si="7"/>
        <v>159</v>
      </c>
      <c r="K37" s="64">
        <f t="shared" si="7"/>
        <v>60</v>
      </c>
      <c r="L37" s="64">
        <f t="shared" si="7"/>
        <v>219</v>
      </c>
      <c r="M37" s="6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ht="24.75" customHeight="1">
      <c r="A38" s="32" t="s">
        <v>374</v>
      </c>
      <c r="B38" s="43">
        <v>291</v>
      </c>
      <c r="C38" s="43">
        <v>146</v>
      </c>
      <c r="D38" s="43">
        <v>148</v>
      </c>
      <c r="E38" s="43">
        <v>78</v>
      </c>
      <c r="F38" s="43">
        <v>185</v>
      </c>
      <c r="G38" s="43">
        <v>111</v>
      </c>
      <c r="H38" s="43">
        <v>272</v>
      </c>
      <c r="I38" s="43">
        <v>140</v>
      </c>
      <c r="J38" s="64">
        <f t="shared" si="0"/>
        <v>896</v>
      </c>
      <c r="K38" s="64">
        <f t="shared" si="1"/>
        <v>475</v>
      </c>
      <c r="L38" s="64">
        <f t="shared" si="2"/>
        <v>1371</v>
      </c>
      <c r="M38" s="62"/>
      <c r="N38" s="70"/>
      <c r="O38" s="71"/>
      <c r="P38" s="7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ht="24.75" customHeight="1">
      <c r="A39" s="32" t="s">
        <v>114</v>
      </c>
      <c r="B39" s="43">
        <v>65</v>
      </c>
      <c r="C39" s="43">
        <v>66</v>
      </c>
      <c r="D39" s="43">
        <v>45</v>
      </c>
      <c r="E39" s="43">
        <v>55</v>
      </c>
      <c r="F39" s="43">
        <v>66</v>
      </c>
      <c r="G39" s="43">
        <v>65</v>
      </c>
      <c r="H39" s="43">
        <v>36</v>
      </c>
      <c r="I39" s="43">
        <v>36</v>
      </c>
      <c r="J39" s="64">
        <f t="shared" si="0"/>
        <v>212</v>
      </c>
      <c r="K39" s="64">
        <f t="shared" si="1"/>
        <v>222</v>
      </c>
      <c r="L39" s="64">
        <f t="shared" si="2"/>
        <v>434</v>
      </c>
      <c r="M39" s="62"/>
      <c r="N39" s="70"/>
      <c r="O39" s="71"/>
      <c r="P39" s="7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ht="24.75" customHeight="1">
      <c r="A40" s="32" t="s">
        <v>375</v>
      </c>
      <c r="B40" s="43">
        <v>82</v>
      </c>
      <c r="C40" s="43">
        <v>31</v>
      </c>
      <c r="D40" s="43">
        <v>42</v>
      </c>
      <c r="E40" s="43">
        <v>39</v>
      </c>
      <c r="F40" s="43">
        <v>78</v>
      </c>
      <c r="G40" s="43">
        <v>44</v>
      </c>
      <c r="H40" s="43">
        <v>41</v>
      </c>
      <c r="I40" s="43">
        <v>17</v>
      </c>
      <c r="J40" s="64">
        <f t="shared" si="0"/>
        <v>243</v>
      </c>
      <c r="K40" s="64">
        <f t="shared" si="1"/>
        <v>131</v>
      </c>
      <c r="L40" s="64">
        <f t="shared" si="2"/>
        <v>374</v>
      </c>
      <c r="M40" s="62"/>
      <c r="N40" s="70"/>
      <c r="O40" s="71"/>
      <c r="P40" s="7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24.75" customHeight="1">
      <c r="A41" s="32" t="s">
        <v>376</v>
      </c>
      <c r="B41" s="43">
        <v>17</v>
      </c>
      <c r="C41" s="43">
        <v>29</v>
      </c>
      <c r="D41" s="43">
        <v>2</v>
      </c>
      <c r="E41" s="43">
        <v>25</v>
      </c>
      <c r="F41" s="43">
        <v>12</v>
      </c>
      <c r="G41" s="43">
        <v>42</v>
      </c>
      <c r="H41" s="43">
        <v>5</v>
      </c>
      <c r="I41" s="43">
        <v>12</v>
      </c>
      <c r="J41" s="64">
        <f t="shared" si="0"/>
        <v>36</v>
      </c>
      <c r="K41" s="64">
        <f t="shared" si="1"/>
        <v>108</v>
      </c>
      <c r="L41" s="64">
        <f t="shared" si="2"/>
        <v>144</v>
      </c>
      <c r="M41" s="62"/>
      <c r="N41" s="70"/>
      <c r="O41" s="71"/>
      <c r="P41" s="7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ht="24.75" customHeight="1">
      <c r="A42" s="32" t="s">
        <v>115</v>
      </c>
      <c r="B42" s="43">
        <v>19</v>
      </c>
      <c r="C42" s="43">
        <v>10</v>
      </c>
      <c r="D42" s="43">
        <v>25</v>
      </c>
      <c r="E42" s="43">
        <v>32</v>
      </c>
      <c r="F42" s="43">
        <v>14</v>
      </c>
      <c r="G42" s="43">
        <v>20</v>
      </c>
      <c r="H42" s="43">
        <v>16</v>
      </c>
      <c r="I42" s="43">
        <v>13</v>
      </c>
      <c r="J42" s="64">
        <f t="shared" si="0"/>
        <v>74</v>
      </c>
      <c r="K42" s="64">
        <f t="shared" si="1"/>
        <v>75</v>
      </c>
      <c r="L42" s="64">
        <f t="shared" si="2"/>
        <v>149</v>
      </c>
      <c r="M42" s="62"/>
      <c r="N42" s="70"/>
      <c r="O42" s="71"/>
      <c r="P42" s="7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ht="24.75" customHeight="1">
      <c r="A43" s="43" t="s">
        <v>377</v>
      </c>
      <c r="B43" s="43">
        <v>12</v>
      </c>
      <c r="C43" s="43">
        <v>11</v>
      </c>
      <c r="D43" s="43">
        <v>2</v>
      </c>
      <c r="E43" s="43">
        <v>3</v>
      </c>
      <c r="F43" s="43">
        <v>15</v>
      </c>
      <c r="G43" s="43">
        <v>10</v>
      </c>
      <c r="H43" s="43">
        <v>4</v>
      </c>
      <c r="I43" s="43">
        <v>0</v>
      </c>
      <c r="J43" s="64">
        <f t="shared" si="0"/>
        <v>33</v>
      </c>
      <c r="K43" s="64">
        <f t="shared" si="1"/>
        <v>24</v>
      </c>
      <c r="L43" s="64">
        <f t="shared" si="2"/>
        <v>57</v>
      </c>
      <c r="M43" s="62"/>
      <c r="N43" s="70"/>
      <c r="O43" s="71"/>
      <c r="P43" s="7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ht="24.75" customHeight="1">
      <c r="A44" s="32" t="s">
        <v>378</v>
      </c>
      <c r="B44" s="43">
        <v>91</v>
      </c>
      <c r="C44" s="43">
        <v>23</v>
      </c>
      <c r="D44" s="43">
        <v>75</v>
      </c>
      <c r="E44" s="43">
        <v>54</v>
      </c>
      <c r="F44" s="43">
        <v>388</v>
      </c>
      <c r="G44" s="43">
        <v>206</v>
      </c>
      <c r="H44" s="43">
        <v>102</v>
      </c>
      <c r="I44" s="43">
        <v>50</v>
      </c>
      <c r="J44" s="64">
        <f t="shared" si="0"/>
        <v>656</v>
      </c>
      <c r="K44" s="64">
        <f t="shared" si="1"/>
        <v>333</v>
      </c>
      <c r="L44" s="64">
        <f t="shared" si="2"/>
        <v>989</v>
      </c>
      <c r="M44" s="62"/>
      <c r="N44" s="70"/>
      <c r="O44" s="71"/>
      <c r="P44" s="7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ht="24.75" customHeight="1">
      <c r="A45" s="64" t="s">
        <v>36</v>
      </c>
      <c r="B45" s="64">
        <f>+B12+B15+B24+B30+B37+B38+B39+B40+B41+B42+B43+B44</f>
        <v>993</v>
      </c>
      <c r="C45" s="64">
        <f aca="true" t="shared" si="8" ref="C45:L45">+C12+C15+C24+C30+C37+C38+C39+C40+C41+C42+C43+C44</f>
        <v>550</v>
      </c>
      <c r="D45" s="64">
        <f t="shared" si="8"/>
        <v>643</v>
      </c>
      <c r="E45" s="64">
        <f t="shared" si="8"/>
        <v>414</v>
      </c>
      <c r="F45" s="64">
        <f t="shared" si="8"/>
        <v>1224</v>
      </c>
      <c r="G45" s="64">
        <f t="shared" si="8"/>
        <v>802</v>
      </c>
      <c r="H45" s="64">
        <f t="shared" si="8"/>
        <v>698</v>
      </c>
      <c r="I45" s="64">
        <f t="shared" si="8"/>
        <v>409</v>
      </c>
      <c r="J45" s="64">
        <f t="shared" si="8"/>
        <v>3558</v>
      </c>
      <c r="K45" s="64">
        <f t="shared" si="8"/>
        <v>2175</v>
      </c>
      <c r="L45" s="64">
        <f t="shared" si="8"/>
        <v>5733</v>
      </c>
      <c r="M45" s="62"/>
      <c r="N45" s="70"/>
      <c r="O45" s="71"/>
      <c r="P45" s="7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6:30" ht="24.75" customHeight="1"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6:30" ht="24.75" customHeight="1"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ht="24.75" customHeight="1">
      <c r="A48" s="206" t="s">
        <v>384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62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ht="24.75" customHeight="1">
      <c r="A49" s="278" t="s">
        <v>57</v>
      </c>
      <c r="B49" s="278" t="s">
        <v>47</v>
      </c>
      <c r="C49" s="278"/>
      <c r="D49" s="278"/>
      <c r="E49" s="278"/>
      <c r="F49" s="289" t="s">
        <v>48</v>
      </c>
      <c r="G49" s="289"/>
      <c r="H49" s="289"/>
      <c r="I49" s="289"/>
      <c r="J49" s="281" t="s">
        <v>215</v>
      </c>
      <c r="K49" s="282"/>
      <c r="L49" s="283"/>
      <c r="M49" s="6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ht="24.75" customHeight="1">
      <c r="A50" s="278"/>
      <c r="B50" s="278" t="s">
        <v>1</v>
      </c>
      <c r="C50" s="278"/>
      <c r="D50" s="278" t="s">
        <v>105</v>
      </c>
      <c r="E50" s="278"/>
      <c r="F50" s="278" t="s">
        <v>35</v>
      </c>
      <c r="G50" s="278"/>
      <c r="H50" s="278" t="s">
        <v>105</v>
      </c>
      <c r="I50" s="278"/>
      <c r="J50" s="284"/>
      <c r="K50" s="285"/>
      <c r="L50" s="286"/>
      <c r="M50" s="62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29" ht="24.75" customHeight="1">
      <c r="A51" s="278"/>
      <c r="B51" s="64" t="s">
        <v>37</v>
      </c>
      <c r="C51" s="64" t="s">
        <v>38</v>
      </c>
      <c r="D51" s="64" t="s">
        <v>37</v>
      </c>
      <c r="E51" s="64" t="s">
        <v>38</v>
      </c>
      <c r="F51" s="64" t="s">
        <v>37</v>
      </c>
      <c r="G51" s="64" t="s">
        <v>38</v>
      </c>
      <c r="H51" s="64" t="s">
        <v>37</v>
      </c>
      <c r="I51" s="64" t="s">
        <v>38</v>
      </c>
      <c r="J51" s="64" t="s">
        <v>37</v>
      </c>
      <c r="K51" s="64" t="s">
        <v>38</v>
      </c>
      <c r="L51" s="72" t="s">
        <v>16</v>
      </c>
      <c r="M51" s="6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ht="24.75" customHeight="1">
      <c r="A52" s="43" t="s">
        <v>60</v>
      </c>
      <c r="B52" s="43">
        <v>5</v>
      </c>
      <c r="C52" s="43">
        <v>2</v>
      </c>
      <c r="D52" s="43">
        <v>0</v>
      </c>
      <c r="E52" s="43">
        <v>0</v>
      </c>
      <c r="F52" s="43">
        <v>9</v>
      </c>
      <c r="G52" s="43">
        <v>4</v>
      </c>
      <c r="H52" s="43">
        <v>0</v>
      </c>
      <c r="I52" s="43">
        <v>0</v>
      </c>
      <c r="J52" s="64">
        <f>+B52+D52+F52+H52</f>
        <v>14</v>
      </c>
      <c r="K52" s="64">
        <f>+C52+E52+G52+I52</f>
        <v>6</v>
      </c>
      <c r="L52" s="64">
        <f>+J52+K52</f>
        <v>20</v>
      </c>
      <c r="M52" s="6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1:29" ht="24.75" customHeight="1">
      <c r="A53" s="43" t="s">
        <v>187</v>
      </c>
      <c r="B53" s="43">
        <v>5</v>
      </c>
      <c r="C53" s="43">
        <v>1</v>
      </c>
      <c r="D53" s="43">
        <v>0</v>
      </c>
      <c r="E53" s="43">
        <v>0</v>
      </c>
      <c r="F53" s="43">
        <v>6</v>
      </c>
      <c r="G53" s="43">
        <v>1</v>
      </c>
      <c r="H53" s="43">
        <v>4</v>
      </c>
      <c r="I53" s="43">
        <v>0</v>
      </c>
      <c r="J53" s="64">
        <f aca="true" t="shared" si="9" ref="J53:J90">+B53+D53+F53+H53</f>
        <v>15</v>
      </c>
      <c r="K53" s="64">
        <f aca="true" t="shared" si="10" ref="K53:K90">+C53+E53+G53+I53</f>
        <v>2</v>
      </c>
      <c r="L53" s="64">
        <f aca="true" t="shared" si="11" ref="L53:L90">+J53+K53</f>
        <v>17</v>
      </c>
      <c r="M53" s="6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29" ht="24.75" customHeight="1">
      <c r="A54" s="43" t="s">
        <v>185</v>
      </c>
      <c r="B54" s="43">
        <v>0</v>
      </c>
      <c r="C54" s="43">
        <v>0</v>
      </c>
      <c r="D54" s="43">
        <v>0</v>
      </c>
      <c r="E54" s="43">
        <v>0</v>
      </c>
      <c r="F54" s="43">
        <v>3</v>
      </c>
      <c r="G54" s="43">
        <v>0</v>
      </c>
      <c r="H54" s="43">
        <v>0</v>
      </c>
      <c r="I54" s="43">
        <v>0</v>
      </c>
      <c r="J54" s="64">
        <f t="shared" si="9"/>
        <v>3</v>
      </c>
      <c r="K54" s="64">
        <f t="shared" si="10"/>
        <v>0</v>
      </c>
      <c r="L54" s="64">
        <f t="shared" si="11"/>
        <v>3</v>
      </c>
      <c r="M54" s="62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ht="24.75" customHeight="1">
      <c r="A55" s="43" t="s">
        <v>178</v>
      </c>
      <c r="B55" s="43">
        <v>5</v>
      </c>
      <c r="C55" s="43">
        <v>5</v>
      </c>
      <c r="D55" s="43">
        <v>0</v>
      </c>
      <c r="E55" s="43">
        <v>0</v>
      </c>
      <c r="F55" s="43">
        <v>8</v>
      </c>
      <c r="G55" s="43">
        <v>4</v>
      </c>
      <c r="H55" s="43">
        <v>1</v>
      </c>
      <c r="I55" s="43">
        <v>1</v>
      </c>
      <c r="J55" s="64">
        <f t="shared" si="9"/>
        <v>14</v>
      </c>
      <c r="K55" s="64">
        <f t="shared" si="10"/>
        <v>10</v>
      </c>
      <c r="L55" s="64">
        <f t="shared" si="11"/>
        <v>24</v>
      </c>
      <c r="M55" s="6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ht="24.75" customHeight="1">
      <c r="A56" s="43" t="s">
        <v>179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64">
        <f t="shared" si="9"/>
        <v>0</v>
      </c>
      <c r="K56" s="64">
        <f t="shared" si="10"/>
        <v>0</v>
      </c>
      <c r="L56" s="64">
        <f t="shared" si="11"/>
        <v>0</v>
      </c>
      <c r="M56" s="6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29" ht="24.75" customHeight="1">
      <c r="A57" s="43" t="s">
        <v>62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64">
        <f t="shared" si="9"/>
        <v>0</v>
      </c>
      <c r="K57" s="64">
        <f t="shared" si="10"/>
        <v>0</v>
      </c>
      <c r="L57" s="64">
        <f t="shared" si="11"/>
        <v>0</v>
      </c>
      <c r="M57" s="6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</row>
    <row r="58" spans="1:29" ht="24.75" customHeight="1">
      <c r="A58" s="43" t="s">
        <v>61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64">
        <f t="shared" si="9"/>
        <v>0</v>
      </c>
      <c r="K58" s="64">
        <f t="shared" si="10"/>
        <v>0</v>
      </c>
      <c r="L58" s="64">
        <f t="shared" si="11"/>
        <v>0</v>
      </c>
      <c r="M58" s="62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</row>
    <row r="59" spans="1:29" ht="24.75" customHeight="1">
      <c r="A59" s="64" t="s">
        <v>89</v>
      </c>
      <c r="B59" s="64">
        <f>SUM(B52:B58)</f>
        <v>15</v>
      </c>
      <c r="C59" s="64">
        <f aca="true" t="shared" si="12" ref="C59:L59">SUM(C52:C58)</f>
        <v>8</v>
      </c>
      <c r="D59" s="64">
        <f t="shared" si="12"/>
        <v>0</v>
      </c>
      <c r="E59" s="64">
        <f t="shared" si="12"/>
        <v>0</v>
      </c>
      <c r="F59" s="64">
        <f t="shared" si="12"/>
        <v>26</v>
      </c>
      <c r="G59" s="64">
        <f t="shared" si="12"/>
        <v>9</v>
      </c>
      <c r="H59" s="64">
        <f t="shared" si="12"/>
        <v>5</v>
      </c>
      <c r="I59" s="64">
        <f t="shared" si="12"/>
        <v>1</v>
      </c>
      <c r="J59" s="64">
        <f t="shared" si="12"/>
        <v>46</v>
      </c>
      <c r="K59" s="64">
        <f t="shared" si="12"/>
        <v>18</v>
      </c>
      <c r="L59" s="64">
        <f t="shared" si="12"/>
        <v>64</v>
      </c>
      <c r="M59" s="62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</row>
    <row r="60" spans="1:29" ht="24.75" customHeight="1">
      <c r="A60" s="32" t="s">
        <v>90</v>
      </c>
      <c r="B60" s="43">
        <v>5</v>
      </c>
      <c r="C60" s="43">
        <v>4</v>
      </c>
      <c r="D60" s="43">
        <v>2</v>
      </c>
      <c r="E60" s="43">
        <v>6</v>
      </c>
      <c r="F60" s="43">
        <v>6</v>
      </c>
      <c r="G60" s="43">
        <v>8</v>
      </c>
      <c r="H60" s="43">
        <v>2</v>
      </c>
      <c r="I60" s="43">
        <v>5</v>
      </c>
      <c r="J60" s="64">
        <f t="shared" si="9"/>
        <v>15</v>
      </c>
      <c r="K60" s="64">
        <f t="shared" si="10"/>
        <v>23</v>
      </c>
      <c r="L60" s="64">
        <f t="shared" si="11"/>
        <v>38</v>
      </c>
      <c r="M60" s="62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29" ht="24.75" customHeight="1">
      <c r="A61" s="43" t="s">
        <v>65</v>
      </c>
      <c r="B61" s="43">
        <v>0</v>
      </c>
      <c r="C61" s="43">
        <v>6</v>
      </c>
      <c r="D61" s="43">
        <v>3</v>
      </c>
      <c r="E61" s="43">
        <v>5</v>
      </c>
      <c r="F61" s="43">
        <v>5</v>
      </c>
      <c r="G61" s="43">
        <v>7</v>
      </c>
      <c r="H61" s="43">
        <v>2</v>
      </c>
      <c r="I61" s="43">
        <v>1</v>
      </c>
      <c r="J61" s="64">
        <f t="shared" si="9"/>
        <v>10</v>
      </c>
      <c r="K61" s="64">
        <f t="shared" si="10"/>
        <v>19</v>
      </c>
      <c r="L61" s="64">
        <f t="shared" si="11"/>
        <v>29</v>
      </c>
      <c r="M61" s="62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1:29" ht="24.75" customHeight="1">
      <c r="A62" s="64" t="s">
        <v>107</v>
      </c>
      <c r="B62" s="64">
        <f>+B60+B61</f>
        <v>5</v>
      </c>
      <c r="C62" s="64">
        <f aca="true" t="shared" si="13" ref="C62:L62">+C60+C61</f>
        <v>10</v>
      </c>
      <c r="D62" s="64">
        <f t="shared" si="13"/>
        <v>5</v>
      </c>
      <c r="E62" s="64">
        <f t="shared" si="13"/>
        <v>11</v>
      </c>
      <c r="F62" s="64">
        <f t="shared" si="13"/>
        <v>11</v>
      </c>
      <c r="G62" s="64">
        <f t="shared" si="13"/>
        <v>15</v>
      </c>
      <c r="H62" s="64">
        <f t="shared" si="13"/>
        <v>4</v>
      </c>
      <c r="I62" s="64">
        <f t="shared" si="13"/>
        <v>6</v>
      </c>
      <c r="J62" s="64">
        <f t="shared" si="13"/>
        <v>25</v>
      </c>
      <c r="K62" s="64">
        <f t="shared" si="13"/>
        <v>42</v>
      </c>
      <c r="L62" s="64">
        <f t="shared" si="13"/>
        <v>67</v>
      </c>
      <c r="M62" s="62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</row>
    <row r="63" spans="1:29" ht="24.75" customHeight="1">
      <c r="A63" s="32" t="s">
        <v>66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2</v>
      </c>
      <c r="I63" s="43">
        <v>1</v>
      </c>
      <c r="J63" s="64">
        <f t="shared" si="9"/>
        <v>2</v>
      </c>
      <c r="K63" s="64">
        <f t="shared" si="10"/>
        <v>1</v>
      </c>
      <c r="L63" s="64">
        <f t="shared" si="11"/>
        <v>3</v>
      </c>
      <c r="M63" s="62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</row>
    <row r="64" spans="1:29" ht="24.75" customHeight="1">
      <c r="A64" s="32" t="s">
        <v>52</v>
      </c>
      <c r="B64" s="43">
        <v>2</v>
      </c>
      <c r="C64" s="43">
        <v>0</v>
      </c>
      <c r="D64" s="43">
        <v>0</v>
      </c>
      <c r="E64" s="43">
        <v>0</v>
      </c>
      <c r="F64" s="43">
        <v>10</v>
      </c>
      <c r="G64" s="43">
        <v>0</v>
      </c>
      <c r="H64" s="43">
        <v>0</v>
      </c>
      <c r="I64" s="43">
        <v>0</v>
      </c>
      <c r="J64" s="64">
        <f t="shared" si="9"/>
        <v>12</v>
      </c>
      <c r="K64" s="64">
        <f t="shared" si="10"/>
        <v>0</v>
      </c>
      <c r="L64" s="64">
        <f t="shared" si="11"/>
        <v>12</v>
      </c>
      <c r="M64" s="62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29" ht="24.75" customHeight="1">
      <c r="A65" s="43" t="s">
        <v>170</v>
      </c>
      <c r="B65" s="43">
        <v>1</v>
      </c>
      <c r="C65" s="43">
        <v>0</v>
      </c>
      <c r="D65" s="43">
        <v>0</v>
      </c>
      <c r="E65" s="43">
        <v>0</v>
      </c>
      <c r="F65" s="43">
        <v>3</v>
      </c>
      <c r="G65" s="43">
        <v>0</v>
      </c>
      <c r="H65" s="43">
        <v>0</v>
      </c>
      <c r="I65" s="43">
        <v>0</v>
      </c>
      <c r="J65" s="64">
        <f t="shared" si="9"/>
        <v>4</v>
      </c>
      <c r="K65" s="64">
        <f t="shared" si="10"/>
        <v>0</v>
      </c>
      <c r="L65" s="64">
        <f t="shared" si="11"/>
        <v>4</v>
      </c>
      <c r="M65" s="6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1:29" ht="24.75" customHeight="1">
      <c r="A66" s="43" t="s">
        <v>171</v>
      </c>
      <c r="B66" s="43">
        <v>0</v>
      </c>
      <c r="C66" s="43">
        <v>0</v>
      </c>
      <c r="D66" s="43">
        <v>0</v>
      </c>
      <c r="E66" s="43">
        <v>0</v>
      </c>
      <c r="F66" s="43">
        <v>6</v>
      </c>
      <c r="G66" s="43">
        <v>0</v>
      </c>
      <c r="H66" s="43">
        <v>0</v>
      </c>
      <c r="I66" s="43">
        <v>0</v>
      </c>
      <c r="J66" s="64">
        <f t="shared" si="9"/>
        <v>6</v>
      </c>
      <c r="K66" s="64">
        <f t="shared" si="10"/>
        <v>0</v>
      </c>
      <c r="L66" s="64">
        <f t="shared" si="11"/>
        <v>6</v>
      </c>
      <c r="M66" s="6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29" ht="24.75" customHeight="1">
      <c r="A67" s="43" t="s">
        <v>172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64">
        <f t="shared" si="9"/>
        <v>0</v>
      </c>
      <c r="K67" s="64">
        <f t="shared" si="10"/>
        <v>0</v>
      </c>
      <c r="L67" s="64">
        <f t="shared" si="11"/>
        <v>0</v>
      </c>
      <c r="M67" s="6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</row>
    <row r="68" spans="1:29" ht="24.75" customHeight="1">
      <c r="A68" s="43" t="s">
        <v>193</v>
      </c>
      <c r="B68" s="43">
        <v>0</v>
      </c>
      <c r="C68" s="43">
        <v>0</v>
      </c>
      <c r="D68" s="43">
        <v>0</v>
      </c>
      <c r="E68" s="43">
        <v>0</v>
      </c>
      <c r="F68" s="43">
        <v>2</v>
      </c>
      <c r="G68" s="43">
        <v>0</v>
      </c>
      <c r="H68" s="43">
        <v>0</v>
      </c>
      <c r="I68" s="43">
        <v>0</v>
      </c>
      <c r="J68" s="64">
        <f t="shared" si="9"/>
        <v>2</v>
      </c>
      <c r="K68" s="64">
        <f t="shared" si="10"/>
        <v>0</v>
      </c>
      <c r="L68" s="64">
        <f t="shared" si="11"/>
        <v>2</v>
      </c>
      <c r="M68" s="62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24.75" customHeight="1">
      <c r="A69" s="43" t="s">
        <v>174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64">
        <f t="shared" si="9"/>
        <v>0</v>
      </c>
      <c r="K69" s="64">
        <f t="shared" si="10"/>
        <v>0</v>
      </c>
      <c r="L69" s="64">
        <f t="shared" si="11"/>
        <v>0</v>
      </c>
      <c r="M69" s="62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29" ht="24.75" customHeight="1">
      <c r="A70" s="43" t="s">
        <v>51</v>
      </c>
      <c r="B70" s="43">
        <v>0</v>
      </c>
      <c r="C70" s="43">
        <v>0</v>
      </c>
      <c r="D70" s="43">
        <v>0</v>
      </c>
      <c r="E70" s="43">
        <v>0</v>
      </c>
      <c r="F70" s="43">
        <v>5</v>
      </c>
      <c r="G70" s="43">
        <v>0</v>
      </c>
      <c r="H70" s="43">
        <v>0</v>
      </c>
      <c r="I70" s="43">
        <v>0</v>
      </c>
      <c r="J70" s="64">
        <f t="shared" si="9"/>
        <v>5</v>
      </c>
      <c r="K70" s="64">
        <f t="shared" si="10"/>
        <v>0</v>
      </c>
      <c r="L70" s="64">
        <f t="shared" si="11"/>
        <v>5</v>
      </c>
      <c r="M70" s="62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1:29" ht="24.75" customHeight="1">
      <c r="A71" s="35" t="s">
        <v>91</v>
      </c>
      <c r="B71" s="64">
        <f>SUM(B63:B70)</f>
        <v>3</v>
      </c>
      <c r="C71" s="64">
        <f aca="true" t="shared" si="14" ref="C71:L71">SUM(C63:C70)</f>
        <v>0</v>
      </c>
      <c r="D71" s="64">
        <f t="shared" si="14"/>
        <v>0</v>
      </c>
      <c r="E71" s="64">
        <f t="shared" si="14"/>
        <v>0</v>
      </c>
      <c r="F71" s="64">
        <f t="shared" si="14"/>
        <v>26</v>
      </c>
      <c r="G71" s="64">
        <f t="shared" si="14"/>
        <v>0</v>
      </c>
      <c r="H71" s="64">
        <f t="shared" si="14"/>
        <v>2</v>
      </c>
      <c r="I71" s="64">
        <f t="shared" si="14"/>
        <v>1</v>
      </c>
      <c r="J71" s="64">
        <f t="shared" si="14"/>
        <v>31</v>
      </c>
      <c r="K71" s="64">
        <f t="shared" si="14"/>
        <v>1</v>
      </c>
      <c r="L71" s="64">
        <f t="shared" si="14"/>
        <v>32</v>
      </c>
      <c r="M71" s="62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1:29" ht="24.75" customHeight="1">
      <c r="A72" s="32" t="s">
        <v>67</v>
      </c>
      <c r="B72" s="43">
        <v>35</v>
      </c>
      <c r="C72" s="43">
        <v>12</v>
      </c>
      <c r="D72" s="43">
        <v>11</v>
      </c>
      <c r="E72" s="43">
        <v>1</v>
      </c>
      <c r="F72" s="43">
        <v>19</v>
      </c>
      <c r="G72" s="43">
        <v>14</v>
      </c>
      <c r="H72" s="43">
        <v>12</v>
      </c>
      <c r="I72" s="43">
        <v>10</v>
      </c>
      <c r="J72" s="64">
        <f t="shared" si="9"/>
        <v>77</v>
      </c>
      <c r="K72" s="64">
        <f t="shared" si="10"/>
        <v>37</v>
      </c>
      <c r="L72" s="64">
        <f t="shared" si="11"/>
        <v>114</v>
      </c>
      <c r="M72" s="6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1:29" ht="24.75" customHeight="1">
      <c r="A73" s="43" t="s">
        <v>68</v>
      </c>
      <c r="B73" s="43">
        <v>9</v>
      </c>
      <c r="C73" s="43">
        <v>0</v>
      </c>
      <c r="D73" s="43">
        <v>3</v>
      </c>
      <c r="E73" s="43">
        <v>1</v>
      </c>
      <c r="F73" s="43">
        <v>8</v>
      </c>
      <c r="G73" s="43">
        <v>0</v>
      </c>
      <c r="H73" s="43">
        <v>4</v>
      </c>
      <c r="I73" s="43">
        <v>1</v>
      </c>
      <c r="J73" s="64">
        <f t="shared" si="9"/>
        <v>24</v>
      </c>
      <c r="K73" s="64">
        <f t="shared" si="10"/>
        <v>2</v>
      </c>
      <c r="L73" s="64">
        <f t="shared" si="11"/>
        <v>26</v>
      </c>
      <c r="M73" s="62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1:29" ht="24.75" customHeight="1">
      <c r="A74" s="43" t="s">
        <v>69</v>
      </c>
      <c r="B74" s="43">
        <v>2</v>
      </c>
      <c r="C74" s="43">
        <v>0</v>
      </c>
      <c r="D74" s="43">
        <v>1</v>
      </c>
      <c r="E74" s="43">
        <v>0</v>
      </c>
      <c r="F74" s="43">
        <v>3</v>
      </c>
      <c r="G74" s="43">
        <v>0</v>
      </c>
      <c r="H74" s="43">
        <v>2</v>
      </c>
      <c r="I74" s="43">
        <v>0</v>
      </c>
      <c r="J74" s="64">
        <f t="shared" si="9"/>
        <v>8</v>
      </c>
      <c r="K74" s="64">
        <f t="shared" si="10"/>
        <v>0</v>
      </c>
      <c r="L74" s="64">
        <f t="shared" si="11"/>
        <v>8</v>
      </c>
      <c r="M74" s="62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1:29" ht="24.75" customHeight="1">
      <c r="A75" s="43" t="s">
        <v>70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1</v>
      </c>
      <c r="J75" s="64">
        <f t="shared" si="9"/>
        <v>0</v>
      </c>
      <c r="K75" s="64">
        <f t="shared" si="10"/>
        <v>1</v>
      </c>
      <c r="L75" s="64">
        <f t="shared" si="11"/>
        <v>1</v>
      </c>
      <c r="M75" s="62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</row>
    <row r="76" spans="1:29" ht="24.75" customHeight="1">
      <c r="A76" s="43" t="s">
        <v>71</v>
      </c>
      <c r="B76" s="43">
        <v>0</v>
      </c>
      <c r="C76" s="43">
        <v>0</v>
      </c>
      <c r="D76" s="43">
        <v>0</v>
      </c>
      <c r="E76" s="43">
        <v>0</v>
      </c>
      <c r="F76" s="43">
        <v>1</v>
      </c>
      <c r="G76" s="43">
        <v>2</v>
      </c>
      <c r="H76" s="43">
        <v>1</v>
      </c>
      <c r="I76" s="43">
        <v>1</v>
      </c>
      <c r="J76" s="64">
        <f t="shared" si="9"/>
        <v>2</v>
      </c>
      <c r="K76" s="64">
        <f t="shared" si="10"/>
        <v>3</v>
      </c>
      <c r="L76" s="64">
        <f t="shared" si="11"/>
        <v>5</v>
      </c>
      <c r="M76" s="62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29" ht="24.75" customHeight="1">
      <c r="A77" s="64" t="s">
        <v>108</v>
      </c>
      <c r="B77" s="64">
        <f>SUM(B72:B76)</f>
        <v>46</v>
      </c>
      <c r="C77" s="64">
        <f aca="true" t="shared" si="15" ref="C77:L77">SUM(C72:C76)</f>
        <v>12</v>
      </c>
      <c r="D77" s="64">
        <f t="shared" si="15"/>
        <v>15</v>
      </c>
      <c r="E77" s="64">
        <f t="shared" si="15"/>
        <v>2</v>
      </c>
      <c r="F77" s="64">
        <f t="shared" si="15"/>
        <v>31</v>
      </c>
      <c r="G77" s="64">
        <f t="shared" si="15"/>
        <v>16</v>
      </c>
      <c r="H77" s="64">
        <f t="shared" si="15"/>
        <v>19</v>
      </c>
      <c r="I77" s="64">
        <f t="shared" si="15"/>
        <v>13</v>
      </c>
      <c r="J77" s="64">
        <f t="shared" si="15"/>
        <v>111</v>
      </c>
      <c r="K77" s="64">
        <f t="shared" si="15"/>
        <v>43</v>
      </c>
      <c r="L77" s="64">
        <f t="shared" si="15"/>
        <v>154</v>
      </c>
      <c r="M77" s="62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1:29" ht="24.75" customHeight="1">
      <c r="A78" s="43" t="s">
        <v>109</v>
      </c>
      <c r="B78" s="43">
        <v>1</v>
      </c>
      <c r="C78" s="43">
        <v>0</v>
      </c>
      <c r="D78" s="43">
        <v>0</v>
      </c>
      <c r="E78" s="43">
        <v>0</v>
      </c>
      <c r="F78" s="43">
        <v>2</v>
      </c>
      <c r="G78" s="43">
        <v>0</v>
      </c>
      <c r="H78" s="43">
        <v>0</v>
      </c>
      <c r="I78" s="43">
        <v>0</v>
      </c>
      <c r="J78" s="64">
        <f t="shared" si="9"/>
        <v>3</v>
      </c>
      <c r="K78" s="64">
        <f t="shared" si="10"/>
        <v>0</v>
      </c>
      <c r="L78" s="64">
        <f t="shared" si="11"/>
        <v>3</v>
      </c>
      <c r="M78" s="6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1:29" ht="24.75" customHeight="1">
      <c r="A79" s="43" t="s">
        <v>110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64">
        <f t="shared" si="9"/>
        <v>0</v>
      </c>
      <c r="K79" s="64">
        <f t="shared" si="10"/>
        <v>0</v>
      </c>
      <c r="L79" s="64">
        <f t="shared" si="11"/>
        <v>0</v>
      </c>
      <c r="M79" s="62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</row>
    <row r="80" spans="1:29" ht="24.75" customHeight="1">
      <c r="A80" s="43" t="s">
        <v>73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64">
        <f t="shared" si="9"/>
        <v>0</v>
      </c>
      <c r="K80" s="64">
        <f t="shared" si="10"/>
        <v>0</v>
      </c>
      <c r="L80" s="64">
        <f t="shared" si="11"/>
        <v>0</v>
      </c>
      <c r="M80" s="62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29" ht="24.75" customHeight="1">
      <c r="A81" s="43" t="s">
        <v>111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64">
        <f t="shared" si="9"/>
        <v>0</v>
      </c>
      <c r="K81" s="64">
        <f t="shared" si="10"/>
        <v>0</v>
      </c>
      <c r="L81" s="64">
        <f t="shared" si="11"/>
        <v>0</v>
      </c>
      <c r="M81" s="62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1:29" ht="24.75" customHeight="1">
      <c r="A82" s="43" t="s">
        <v>112</v>
      </c>
      <c r="B82" s="43">
        <v>0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64">
        <f t="shared" si="9"/>
        <v>0</v>
      </c>
      <c r="K82" s="64">
        <f t="shared" si="10"/>
        <v>0</v>
      </c>
      <c r="L82" s="64">
        <f t="shared" si="11"/>
        <v>0</v>
      </c>
      <c r="M82" s="62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1:29" ht="24.75" customHeight="1">
      <c r="A83" s="35" t="s">
        <v>192</v>
      </c>
      <c r="B83" s="64">
        <f>SUM(B78:B82)</f>
        <v>1</v>
      </c>
      <c r="C83" s="64">
        <f aca="true" t="shared" si="16" ref="C83:L83">SUM(C78:C82)</f>
        <v>0</v>
      </c>
      <c r="D83" s="64">
        <f t="shared" si="16"/>
        <v>0</v>
      </c>
      <c r="E83" s="64">
        <f t="shared" si="16"/>
        <v>0</v>
      </c>
      <c r="F83" s="64">
        <f t="shared" si="16"/>
        <v>2</v>
      </c>
      <c r="G83" s="64">
        <f t="shared" si="16"/>
        <v>0</v>
      </c>
      <c r="H83" s="64">
        <f t="shared" si="16"/>
        <v>0</v>
      </c>
      <c r="I83" s="64">
        <f t="shared" si="16"/>
        <v>0</v>
      </c>
      <c r="J83" s="64">
        <f t="shared" si="16"/>
        <v>3</v>
      </c>
      <c r="K83" s="64">
        <f t="shared" si="16"/>
        <v>0</v>
      </c>
      <c r="L83" s="64">
        <f t="shared" si="16"/>
        <v>3</v>
      </c>
      <c r="M83" s="62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1:29" ht="24.75" customHeight="1">
      <c r="A84" s="32" t="s">
        <v>113</v>
      </c>
      <c r="B84" s="43">
        <v>19</v>
      </c>
      <c r="C84" s="43">
        <v>5</v>
      </c>
      <c r="D84" s="43">
        <v>71</v>
      </c>
      <c r="E84" s="43">
        <v>25</v>
      </c>
      <c r="F84" s="43">
        <v>91</v>
      </c>
      <c r="G84" s="43">
        <v>28</v>
      </c>
      <c r="H84" s="43">
        <v>56</v>
      </c>
      <c r="I84" s="43">
        <v>47</v>
      </c>
      <c r="J84" s="64">
        <f t="shared" si="9"/>
        <v>237</v>
      </c>
      <c r="K84" s="64">
        <f t="shared" si="10"/>
        <v>105</v>
      </c>
      <c r="L84" s="64">
        <f t="shared" si="11"/>
        <v>342</v>
      </c>
      <c r="M84" s="62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29" ht="24.75" customHeight="1">
      <c r="A85" s="32" t="s">
        <v>114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64">
        <f t="shared" si="9"/>
        <v>0</v>
      </c>
      <c r="K85" s="64">
        <f t="shared" si="10"/>
        <v>0</v>
      </c>
      <c r="L85" s="64">
        <f t="shared" si="11"/>
        <v>0</v>
      </c>
      <c r="M85" s="62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1:29" ht="24.75" customHeight="1">
      <c r="A86" s="32" t="s">
        <v>191</v>
      </c>
      <c r="B86" s="43">
        <v>4</v>
      </c>
      <c r="C86" s="43">
        <v>2</v>
      </c>
      <c r="D86" s="43">
        <v>14</v>
      </c>
      <c r="E86" s="43">
        <v>6</v>
      </c>
      <c r="F86" s="43">
        <v>34</v>
      </c>
      <c r="G86" s="43">
        <v>9</v>
      </c>
      <c r="H86" s="43">
        <v>12</v>
      </c>
      <c r="I86" s="43">
        <v>2</v>
      </c>
      <c r="J86" s="64">
        <f t="shared" si="9"/>
        <v>64</v>
      </c>
      <c r="K86" s="64">
        <f t="shared" si="10"/>
        <v>19</v>
      </c>
      <c r="L86" s="64">
        <f t="shared" si="11"/>
        <v>83</v>
      </c>
      <c r="M86" s="62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1:29" ht="24.75" customHeight="1">
      <c r="A87" s="32" t="s">
        <v>119</v>
      </c>
      <c r="B87" s="43">
        <v>1</v>
      </c>
      <c r="C87" s="43">
        <v>0</v>
      </c>
      <c r="D87" s="43">
        <v>0</v>
      </c>
      <c r="E87" s="43">
        <v>0</v>
      </c>
      <c r="F87" s="43">
        <v>2</v>
      </c>
      <c r="G87" s="43">
        <v>3</v>
      </c>
      <c r="H87" s="43">
        <v>0</v>
      </c>
      <c r="I87" s="43">
        <v>0</v>
      </c>
      <c r="J87" s="64">
        <f t="shared" si="9"/>
        <v>3</v>
      </c>
      <c r="K87" s="64">
        <f t="shared" si="10"/>
        <v>3</v>
      </c>
      <c r="L87" s="64">
        <f t="shared" si="11"/>
        <v>6</v>
      </c>
      <c r="M87" s="62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1:29" ht="24.75" customHeight="1">
      <c r="A88" s="32" t="s">
        <v>78</v>
      </c>
      <c r="B88" s="43">
        <v>0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64">
        <f t="shared" si="9"/>
        <v>0</v>
      </c>
      <c r="K88" s="64">
        <f t="shared" si="10"/>
        <v>0</v>
      </c>
      <c r="L88" s="64">
        <f t="shared" si="11"/>
        <v>0</v>
      </c>
      <c r="M88" s="62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24.75" customHeight="1">
      <c r="A89" s="43" t="s">
        <v>120</v>
      </c>
      <c r="B89" s="43">
        <v>0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64">
        <f t="shared" si="9"/>
        <v>0</v>
      </c>
      <c r="K89" s="64">
        <f t="shared" si="10"/>
        <v>0</v>
      </c>
      <c r="L89" s="64">
        <f t="shared" si="11"/>
        <v>0</v>
      </c>
      <c r="M89" s="62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29" ht="24.75" customHeight="1">
      <c r="A90" s="32" t="s">
        <v>121</v>
      </c>
      <c r="B90" s="43">
        <v>64</v>
      </c>
      <c r="C90" s="43">
        <v>33</v>
      </c>
      <c r="D90" s="43">
        <v>0</v>
      </c>
      <c r="E90" s="43">
        <v>0</v>
      </c>
      <c r="F90" s="43">
        <v>45</v>
      </c>
      <c r="G90" s="43">
        <v>25</v>
      </c>
      <c r="H90" s="43">
        <v>23</v>
      </c>
      <c r="I90" s="43">
        <v>11</v>
      </c>
      <c r="J90" s="64">
        <f t="shared" si="9"/>
        <v>132</v>
      </c>
      <c r="K90" s="64">
        <f t="shared" si="10"/>
        <v>69</v>
      </c>
      <c r="L90" s="64">
        <f t="shared" si="11"/>
        <v>201</v>
      </c>
      <c r="M90" s="62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1:29" ht="24.75" customHeight="1">
      <c r="A91" s="64" t="s">
        <v>117</v>
      </c>
      <c r="B91" s="64">
        <f>+B59+B62+B71+B77+B83+B84+B85+B86+B87+B88+B89+B90</f>
        <v>158</v>
      </c>
      <c r="C91" s="64">
        <f aca="true" t="shared" si="17" ref="C91:L91">+C59+C62+C71+C77+C83+C84+C85+C86+C87+C88+C89+C90</f>
        <v>70</v>
      </c>
      <c r="D91" s="64">
        <f t="shared" si="17"/>
        <v>105</v>
      </c>
      <c r="E91" s="64">
        <f t="shared" si="17"/>
        <v>44</v>
      </c>
      <c r="F91" s="64">
        <f t="shared" si="17"/>
        <v>268</v>
      </c>
      <c r="G91" s="64">
        <f t="shared" si="17"/>
        <v>105</v>
      </c>
      <c r="H91" s="64">
        <f t="shared" si="17"/>
        <v>121</v>
      </c>
      <c r="I91" s="64">
        <f t="shared" si="17"/>
        <v>81</v>
      </c>
      <c r="J91" s="64">
        <f t="shared" si="17"/>
        <v>652</v>
      </c>
      <c r="K91" s="64">
        <f t="shared" si="17"/>
        <v>300</v>
      </c>
      <c r="L91" s="64">
        <f t="shared" si="17"/>
        <v>952</v>
      </c>
      <c r="M91" s="6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16:29" ht="24.75" customHeight="1"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6:29" ht="24.75" customHeight="1"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6:29" ht="24.75" customHeight="1"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</row>
    <row r="95" spans="16:29" ht="24.75" customHeight="1"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</row>
    <row r="96" spans="16:29" ht="24.75" customHeight="1"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6:29" ht="24.75" customHeight="1"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16:29" ht="24.75" customHeight="1"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</row>
    <row r="99" spans="16:29" ht="24.75" customHeight="1"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</row>
    <row r="100" spans="16:29" ht="24.75" customHeight="1"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6:29" ht="24.75" customHeight="1"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6:29" ht="24.75" customHeight="1"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16:29" ht="24.75" customHeight="1"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</row>
    <row r="104" spans="16:29" ht="24.75" customHeight="1"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16:29" ht="24.75" customHeight="1"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16:29" ht="24.75" customHeight="1"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</row>
    <row r="107" spans="16:29" ht="24.75" customHeight="1"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</row>
    <row r="108" spans="16:29" ht="24.75" customHeight="1"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</row>
    <row r="109" spans="16:29" ht="24.75" customHeight="1"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</row>
    <row r="110" spans="16:29" ht="24.75" customHeight="1"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</row>
    <row r="111" spans="16:29" ht="24.75" customHeight="1"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</row>
    <row r="112" spans="16:29" ht="24.75" customHeight="1"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</row>
    <row r="113" spans="16:29" ht="24.75" customHeight="1"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</row>
    <row r="114" spans="16:29" ht="24.75" customHeight="1"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</row>
    <row r="115" spans="16:29" ht="24.75" customHeight="1"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</row>
    <row r="116" spans="16:29" ht="24.75" customHeight="1"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6:29" ht="24.75" customHeight="1"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16:29" ht="24.75" customHeight="1"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</row>
    <row r="119" spans="16:29" ht="24.75" customHeight="1"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</row>
    <row r="120" spans="16:29" ht="24.75" customHeight="1"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</row>
    <row r="121" spans="16:29" ht="24.75" customHeight="1"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16:29" ht="24.75" customHeight="1"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16:29" ht="24.75" customHeight="1"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</row>
    <row r="124" spans="16:29" ht="24.75" customHeight="1"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</row>
    <row r="125" spans="16:29" ht="24.75" customHeight="1"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</row>
    <row r="126" spans="16:29" ht="24.75" customHeight="1"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</row>
    <row r="127" spans="16:29" ht="24.75" customHeight="1"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</row>
    <row r="128" spans="16:29" ht="24.75" customHeight="1"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</row>
    <row r="129" spans="16:29" ht="24.75" customHeight="1"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6:29" ht="24.75" customHeight="1"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</row>
    <row r="131" spans="16:29" ht="24.75" customHeight="1"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</row>
  </sheetData>
  <sheetProtection/>
  <mergeCells count="18">
    <mergeCell ref="F3:G3"/>
    <mergeCell ref="A49:A51"/>
    <mergeCell ref="A2:A4"/>
    <mergeCell ref="B49:E49"/>
    <mergeCell ref="F49:I49"/>
    <mergeCell ref="B50:C50"/>
    <mergeCell ref="D50:E50"/>
    <mergeCell ref="F2:I2"/>
    <mergeCell ref="J2:L3"/>
    <mergeCell ref="J49:L50"/>
    <mergeCell ref="A1:L1"/>
    <mergeCell ref="H3:I3"/>
    <mergeCell ref="F50:G50"/>
    <mergeCell ref="H50:I50"/>
    <mergeCell ref="A48:L48"/>
    <mergeCell ref="B2:E2"/>
    <mergeCell ref="B3:C3"/>
    <mergeCell ref="D3:E3"/>
  </mergeCells>
  <printOptions/>
  <pageMargins left="0.7" right="0.7" top="0.52" bottom="0.41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0"/>
  <sheetViews>
    <sheetView rightToLeft="1" view="pageBreakPreview" zoomScale="75" zoomScaleSheetLayoutView="75" zoomScalePageLayoutView="0" workbookViewId="0" topLeftCell="A1">
      <selection activeCell="O11" sqref="O11"/>
    </sheetView>
  </sheetViews>
  <sheetFormatPr defaultColWidth="12.28125" defaultRowHeight="15"/>
  <cols>
    <col min="1" max="1" width="6.7109375" style="73" customWidth="1"/>
    <col min="2" max="2" width="4.28125" style="73" customWidth="1"/>
    <col min="3" max="25" width="4.421875" style="73" customWidth="1"/>
    <col min="26" max="31" width="4.140625" style="73" customWidth="1"/>
    <col min="32" max="33" width="4.8515625" style="73" bestFit="1" customWidth="1"/>
    <col min="34" max="16384" width="12.28125" style="73" customWidth="1"/>
  </cols>
  <sheetData>
    <row r="1" spans="1:33" ht="25.5" customHeight="1">
      <c r="A1" s="211" t="s">
        <v>349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3" ht="25.5" customHeight="1">
      <c r="A2" s="144" t="s">
        <v>122</v>
      </c>
      <c r="B2" s="144"/>
      <c r="C2" s="278" t="s">
        <v>49</v>
      </c>
      <c r="D2" s="278"/>
      <c r="E2" s="278" t="s">
        <v>34</v>
      </c>
      <c r="F2" s="278"/>
      <c r="G2" s="278" t="s">
        <v>25</v>
      </c>
      <c r="H2" s="278"/>
      <c r="I2" s="278" t="s">
        <v>8</v>
      </c>
      <c r="J2" s="278"/>
      <c r="K2" s="278" t="s">
        <v>59</v>
      </c>
      <c r="L2" s="278"/>
      <c r="M2" s="278" t="s">
        <v>30</v>
      </c>
      <c r="N2" s="278"/>
      <c r="O2" s="278" t="s">
        <v>10</v>
      </c>
      <c r="P2" s="278"/>
      <c r="Q2" s="278" t="s">
        <v>55</v>
      </c>
      <c r="R2" s="278"/>
      <c r="S2" s="278" t="s">
        <v>12</v>
      </c>
      <c r="T2" s="278"/>
      <c r="U2" s="278" t="s">
        <v>26</v>
      </c>
      <c r="V2" s="278"/>
      <c r="W2" s="278" t="s">
        <v>27</v>
      </c>
      <c r="X2" s="278"/>
      <c r="Y2" s="278" t="s">
        <v>13</v>
      </c>
      <c r="Z2" s="278"/>
      <c r="AA2" s="278" t="s">
        <v>14</v>
      </c>
      <c r="AB2" s="278"/>
      <c r="AC2" s="278" t="s">
        <v>15</v>
      </c>
      <c r="AD2" s="278"/>
      <c r="AE2" s="278" t="s">
        <v>123</v>
      </c>
      <c r="AF2" s="278"/>
      <c r="AG2" s="278"/>
    </row>
    <row r="3" spans="1:33" ht="25.5" customHeight="1">
      <c r="A3" s="144"/>
      <c r="B3" s="144"/>
      <c r="C3" s="64" t="s">
        <v>37</v>
      </c>
      <c r="D3" s="64" t="s">
        <v>38</v>
      </c>
      <c r="E3" s="64" t="s">
        <v>37</v>
      </c>
      <c r="F3" s="64" t="s">
        <v>38</v>
      </c>
      <c r="G3" s="64" t="s">
        <v>37</v>
      </c>
      <c r="H3" s="64" t="s">
        <v>38</v>
      </c>
      <c r="I3" s="64" t="s">
        <v>37</v>
      </c>
      <c r="J3" s="64" t="s">
        <v>38</v>
      </c>
      <c r="K3" s="64" t="s">
        <v>37</v>
      </c>
      <c r="L3" s="64" t="s">
        <v>38</v>
      </c>
      <c r="M3" s="64" t="s">
        <v>37</v>
      </c>
      <c r="N3" s="64" t="s">
        <v>38</v>
      </c>
      <c r="O3" s="64" t="s">
        <v>37</v>
      </c>
      <c r="P3" s="64" t="s">
        <v>38</v>
      </c>
      <c r="Q3" s="64" t="s">
        <v>37</v>
      </c>
      <c r="R3" s="64" t="s">
        <v>38</v>
      </c>
      <c r="S3" s="64" t="s">
        <v>37</v>
      </c>
      <c r="T3" s="64" t="s">
        <v>38</v>
      </c>
      <c r="U3" s="64" t="s">
        <v>37</v>
      </c>
      <c r="V3" s="64" t="s">
        <v>38</v>
      </c>
      <c r="W3" s="64" t="s">
        <v>37</v>
      </c>
      <c r="X3" s="64" t="s">
        <v>38</v>
      </c>
      <c r="Y3" s="64" t="s">
        <v>37</v>
      </c>
      <c r="Z3" s="64" t="s">
        <v>38</v>
      </c>
      <c r="AA3" s="64" t="s">
        <v>37</v>
      </c>
      <c r="AB3" s="64" t="s">
        <v>38</v>
      </c>
      <c r="AC3" s="64" t="s">
        <v>37</v>
      </c>
      <c r="AD3" s="64" t="s">
        <v>38</v>
      </c>
      <c r="AE3" s="64" t="s">
        <v>37</v>
      </c>
      <c r="AF3" s="64" t="s">
        <v>38</v>
      </c>
      <c r="AG3" s="64" t="s">
        <v>16</v>
      </c>
    </row>
    <row r="4" spans="1:33" ht="25.5" customHeight="1">
      <c r="A4" s="206" t="s">
        <v>1</v>
      </c>
      <c r="B4" s="206"/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4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64">
        <v>0</v>
      </c>
      <c r="AF4" s="64">
        <f>AD4+AB4+Z4+X4+V4+T4+R4+P4+N4+L4+J4+H4+F4+D4</f>
        <v>4</v>
      </c>
      <c r="AG4" s="64">
        <f>AF4+AE4</f>
        <v>4</v>
      </c>
    </row>
    <row r="5" spans="1:33" ht="25.5" customHeight="1">
      <c r="A5" s="206" t="s">
        <v>42</v>
      </c>
      <c r="B5" s="206"/>
      <c r="C5" s="43">
        <v>0</v>
      </c>
      <c r="D5" s="43">
        <v>1</v>
      </c>
      <c r="E5" s="43">
        <v>0</v>
      </c>
      <c r="F5" s="43">
        <v>0</v>
      </c>
      <c r="G5" s="43">
        <v>0</v>
      </c>
      <c r="H5" s="43">
        <v>64</v>
      </c>
      <c r="I5" s="43">
        <v>0</v>
      </c>
      <c r="J5" s="43">
        <v>12</v>
      </c>
      <c r="K5" s="43">
        <v>0</v>
      </c>
      <c r="L5" s="43">
        <v>36</v>
      </c>
      <c r="M5" s="43">
        <v>0</v>
      </c>
      <c r="N5" s="43">
        <v>2</v>
      </c>
      <c r="O5" s="43">
        <v>0</v>
      </c>
      <c r="P5" s="43">
        <v>3</v>
      </c>
      <c r="Q5" s="43">
        <v>0</v>
      </c>
      <c r="R5" s="43">
        <v>0</v>
      </c>
      <c r="S5" s="43">
        <v>0</v>
      </c>
      <c r="T5" s="43">
        <v>21</v>
      </c>
      <c r="U5" s="43">
        <v>0</v>
      </c>
      <c r="V5" s="43">
        <v>1</v>
      </c>
      <c r="W5" s="43">
        <v>0</v>
      </c>
      <c r="X5" s="43">
        <v>2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64">
        <v>0</v>
      </c>
      <c r="AF5" s="64">
        <v>142</v>
      </c>
      <c r="AG5" s="64">
        <v>142</v>
      </c>
    </row>
    <row r="6" spans="1:33" ht="25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ht="25.5" customHeight="1">
      <c r="A7" s="293" t="s">
        <v>350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ht="25.5" customHeight="1">
      <c r="A8" s="144" t="s">
        <v>122</v>
      </c>
      <c r="B8" s="144"/>
      <c r="C8" s="278" t="s">
        <v>50</v>
      </c>
      <c r="D8" s="278"/>
      <c r="E8" s="278" t="s">
        <v>124</v>
      </c>
      <c r="F8" s="278"/>
      <c r="G8" s="278" t="s">
        <v>125</v>
      </c>
      <c r="H8" s="278"/>
      <c r="I8" s="278" t="s">
        <v>43</v>
      </c>
      <c r="J8" s="278"/>
      <c r="K8" s="278" t="s">
        <v>87</v>
      </c>
      <c r="L8" s="278"/>
      <c r="M8" s="278" t="s">
        <v>0</v>
      </c>
      <c r="N8" s="278"/>
      <c r="O8" s="278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3" ht="25.5" customHeight="1">
      <c r="A9" s="144"/>
      <c r="B9" s="144"/>
      <c r="C9" s="64" t="s">
        <v>37</v>
      </c>
      <c r="D9" s="64" t="s">
        <v>38</v>
      </c>
      <c r="E9" s="64" t="s">
        <v>37</v>
      </c>
      <c r="F9" s="64" t="s">
        <v>38</v>
      </c>
      <c r="G9" s="64" t="s">
        <v>37</v>
      </c>
      <c r="H9" s="64" t="s">
        <v>38</v>
      </c>
      <c r="I9" s="64" t="s">
        <v>37</v>
      </c>
      <c r="J9" s="64" t="s">
        <v>38</v>
      </c>
      <c r="K9" s="64" t="s">
        <v>37</v>
      </c>
      <c r="L9" s="64" t="s">
        <v>38</v>
      </c>
      <c r="M9" s="64" t="s">
        <v>37</v>
      </c>
      <c r="N9" s="64" t="s">
        <v>38</v>
      </c>
      <c r="O9" s="64" t="s">
        <v>16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33" ht="25.5" customHeight="1">
      <c r="A10" s="206" t="s">
        <v>1</v>
      </c>
      <c r="B10" s="206"/>
      <c r="C10" s="43">
        <v>0</v>
      </c>
      <c r="D10" s="43">
        <v>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64">
        <f>K10+I10+G10+E10+C10</f>
        <v>0</v>
      </c>
      <c r="N10" s="64">
        <f>L10+J10+H10+F10+D10</f>
        <v>4</v>
      </c>
      <c r="O10" s="64">
        <f>N10+M10</f>
        <v>4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ht="25.5" customHeight="1">
      <c r="A11" s="206" t="s">
        <v>28</v>
      </c>
      <c r="B11" s="206"/>
      <c r="C11" s="45">
        <v>0</v>
      </c>
      <c r="D11" s="45">
        <v>142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64">
        <v>0</v>
      </c>
      <c r="N11" s="64">
        <v>142</v>
      </c>
      <c r="O11" s="68">
        <v>142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ht="25.5" customHeight="1">
      <c r="A12" s="74"/>
      <c r="B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25.5" customHeight="1">
      <c r="A13" s="211" t="s">
        <v>351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25.5" customHeight="1">
      <c r="A14" s="294" t="s">
        <v>122</v>
      </c>
      <c r="B14" s="278" t="s">
        <v>47</v>
      </c>
      <c r="C14" s="278"/>
      <c r="D14" s="278"/>
      <c r="E14" s="278"/>
      <c r="F14" s="278" t="s">
        <v>48</v>
      </c>
      <c r="G14" s="278"/>
      <c r="H14" s="278"/>
      <c r="I14" s="278"/>
      <c r="J14" s="278" t="s">
        <v>126</v>
      </c>
      <c r="K14" s="278"/>
      <c r="L14" s="278"/>
      <c r="M14" s="278"/>
      <c r="N14" s="278" t="s">
        <v>127</v>
      </c>
      <c r="O14" s="278"/>
      <c r="P14" s="278"/>
      <c r="Q14" s="278"/>
      <c r="R14" s="278" t="s">
        <v>53</v>
      </c>
      <c r="S14" s="278"/>
      <c r="T14" s="278"/>
      <c r="U14" s="278"/>
      <c r="V14" s="297" t="s">
        <v>53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3" ht="25.5" customHeight="1">
      <c r="A15" s="295"/>
      <c r="B15" s="278" t="s">
        <v>1</v>
      </c>
      <c r="C15" s="278"/>
      <c r="D15" s="278" t="s">
        <v>105</v>
      </c>
      <c r="E15" s="278"/>
      <c r="F15" s="278" t="s">
        <v>1</v>
      </c>
      <c r="G15" s="278"/>
      <c r="H15" s="278" t="s">
        <v>105</v>
      </c>
      <c r="I15" s="278"/>
      <c r="J15" s="278" t="s">
        <v>1</v>
      </c>
      <c r="K15" s="278"/>
      <c r="L15" s="278" t="s">
        <v>105</v>
      </c>
      <c r="M15" s="278"/>
      <c r="N15" s="278" t="s">
        <v>1</v>
      </c>
      <c r="O15" s="278"/>
      <c r="P15" s="278" t="s">
        <v>105</v>
      </c>
      <c r="Q15" s="278"/>
      <c r="R15" s="278" t="s">
        <v>1</v>
      </c>
      <c r="S15" s="278"/>
      <c r="T15" s="278" t="s">
        <v>105</v>
      </c>
      <c r="U15" s="278"/>
      <c r="V15" s="298"/>
      <c r="W15" s="41"/>
      <c r="X15" s="290"/>
      <c r="Y15" s="290"/>
      <c r="Z15" s="290"/>
      <c r="AA15" s="290"/>
      <c r="AB15" s="41"/>
      <c r="AC15" s="41"/>
      <c r="AD15" s="41"/>
      <c r="AE15" s="41"/>
      <c r="AF15" s="41"/>
      <c r="AG15" s="41"/>
    </row>
    <row r="16" spans="1:33" ht="25.5" customHeight="1">
      <c r="A16" s="295"/>
      <c r="B16" s="43" t="s">
        <v>37</v>
      </c>
      <c r="C16" s="43" t="s">
        <v>38</v>
      </c>
      <c r="D16" s="43" t="s">
        <v>37</v>
      </c>
      <c r="E16" s="43" t="s">
        <v>38</v>
      </c>
      <c r="F16" s="43" t="s">
        <v>37</v>
      </c>
      <c r="G16" s="43" t="s">
        <v>38</v>
      </c>
      <c r="H16" s="43" t="s">
        <v>37</v>
      </c>
      <c r="I16" s="43" t="s">
        <v>38</v>
      </c>
      <c r="J16" s="43" t="s">
        <v>37</v>
      </c>
      <c r="K16" s="43" t="s">
        <v>38</v>
      </c>
      <c r="L16" s="43" t="s">
        <v>37</v>
      </c>
      <c r="M16" s="43" t="s">
        <v>38</v>
      </c>
      <c r="N16" s="43" t="s">
        <v>37</v>
      </c>
      <c r="O16" s="43" t="s">
        <v>38</v>
      </c>
      <c r="P16" s="43" t="s">
        <v>37</v>
      </c>
      <c r="Q16" s="43" t="s">
        <v>38</v>
      </c>
      <c r="R16" s="43" t="s">
        <v>37</v>
      </c>
      <c r="S16" s="43" t="s">
        <v>38</v>
      </c>
      <c r="T16" s="43" t="s">
        <v>37</v>
      </c>
      <c r="U16" s="43" t="s">
        <v>38</v>
      </c>
      <c r="V16" s="64" t="s">
        <v>16</v>
      </c>
      <c r="W16" s="41"/>
      <c r="X16" s="290"/>
      <c r="Y16" s="290"/>
      <c r="Z16" s="290"/>
      <c r="AA16" s="290"/>
      <c r="AB16" s="41"/>
      <c r="AC16" s="41"/>
      <c r="AD16" s="41"/>
      <c r="AE16" s="41"/>
      <c r="AF16" s="41"/>
      <c r="AG16" s="41"/>
    </row>
    <row r="17" spans="1:33" ht="25.5" customHeight="1">
      <c r="A17" s="296"/>
      <c r="B17" s="43">
        <v>0</v>
      </c>
      <c r="C17" s="43">
        <v>4</v>
      </c>
      <c r="D17" s="43">
        <v>0</v>
      </c>
      <c r="E17" s="43">
        <v>0</v>
      </c>
      <c r="F17" s="43">
        <v>0</v>
      </c>
      <c r="G17" s="43">
        <v>56</v>
      </c>
      <c r="H17" s="43">
        <v>0</v>
      </c>
      <c r="I17" s="43">
        <v>0</v>
      </c>
      <c r="J17" s="43">
        <v>0</v>
      </c>
      <c r="K17" s="43">
        <v>52</v>
      </c>
      <c r="L17" s="43">
        <v>0</v>
      </c>
      <c r="M17" s="43">
        <v>0</v>
      </c>
      <c r="N17" s="43">
        <v>0</v>
      </c>
      <c r="O17" s="43">
        <v>30</v>
      </c>
      <c r="P17" s="43">
        <v>0</v>
      </c>
      <c r="Q17" s="43">
        <v>0</v>
      </c>
      <c r="R17" s="43">
        <v>0</v>
      </c>
      <c r="S17" s="43">
        <f>Q17+O17+M17+K17+I17+G17+E17+C17</f>
        <v>142</v>
      </c>
      <c r="T17" s="43">
        <v>0</v>
      </c>
      <c r="U17" s="43">
        <f>Q17+M17+I17+E17</f>
        <v>0</v>
      </c>
      <c r="V17" s="68">
        <f>U17+T17+S17+R17</f>
        <v>142</v>
      </c>
      <c r="W17" s="41"/>
      <c r="X17" s="290"/>
      <c r="Y17" s="290"/>
      <c r="Z17" s="290"/>
      <c r="AA17" s="290"/>
      <c r="AB17" s="41"/>
      <c r="AC17" s="41"/>
      <c r="AD17" s="41"/>
      <c r="AE17" s="41"/>
      <c r="AF17" s="41"/>
      <c r="AG17" s="41"/>
    </row>
    <row r="18" spans="1:33" ht="25.5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1:33" ht="25.5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2:22" ht="37.5" customHeight="1"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</row>
  </sheetData>
  <sheetProtection/>
  <mergeCells count="50">
    <mergeCell ref="V14:V15"/>
    <mergeCell ref="N15:O15"/>
    <mergeCell ref="P15:Q15"/>
    <mergeCell ref="R15:S15"/>
    <mergeCell ref="A10:B10"/>
    <mergeCell ref="A11:B11"/>
    <mergeCell ref="L15:M15"/>
    <mergeCell ref="J14:M14"/>
    <mergeCell ref="N14:Q14"/>
    <mergeCell ref="R14:U14"/>
    <mergeCell ref="T15:U15"/>
    <mergeCell ref="A14:A17"/>
    <mergeCell ref="B14:E14"/>
    <mergeCell ref="F14:I14"/>
    <mergeCell ref="Q2:R2"/>
    <mergeCell ref="A13:V13"/>
    <mergeCell ref="B15:C15"/>
    <mergeCell ref="D15:E15"/>
    <mergeCell ref="F15:G15"/>
    <mergeCell ref="H15:I15"/>
    <mergeCell ref="J15:K15"/>
    <mergeCell ref="U2:V2"/>
    <mergeCell ref="W2:X2"/>
    <mergeCell ref="A8:B9"/>
    <mergeCell ref="C8:D8"/>
    <mergeCell ref="E8:F8"/>
    <mergeCell ref="K8:L8"/>
    <mergeCell ref="M8:O8"/>
    <mergeCell ref="G8:H8"/>
    <mergeCell ref="I8:J8"/>
    <mergeCell ref="AE2:AG2"/>
    <mergeCell ref="A4:B4"/>
    <mergeCell ref="A5:B5"/>
    <mergeCell ref="A7:O7"/>
    <mergeCell ref="I2:J2"/>
    <mergeCell ref="K2:L2"/>
    <mergeCell ref="M2:N2"/>
    <mergeCell ref="Y2:Z2"/>
    <mergeCell ref="O2:P2"/>
    <mergeCell ref="S2:T2"/>
    <mergeCell ref="X15:AA17"/>
    <mergeCell ref="B20:V20"/>
    <mergeCell ref="A18:V19"/>
    <mergeCell ref="AA2:AB2"/>
    <mergeCell ref="AC2:AD2"/>
    <mergeCell ref="A1:AG1"/>
    <mergeCell ref="A2:B3"/>
    <mergeCell ref="C2:D2"/>
    <mergeCell ref="E2:F2"/>
    <mergeCell ref="G2:H2"/>
  </mergeCells>
  <printOptions/>
  <pageMargins left="0.17" right="0.17" top="0.45" bottom="0.75" header="0.3" footer="0.3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2014-10-28T09:08:58Z</dcterms:modified>
  <cp:category/>
  <cp:version/>
  <cp:contentType/>
  <cp:contentStatus/>
</cp:coreProperties>
</file>